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E477A147-1E53-46A0-B5FD-69C3BAACCAA2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B17" i="3" l="1"/>
  <c r="B21" i="3"/>
  <c r="B20" i="3"/>
  <c r="B19" i="3"/>
  <c r="B18" i="3"/>
  <c r="B26" i="4"/>
  <c r="B25" i="4"/>
  <c r="B24" i="4"/>
  <c r="B23" i="4"/>
  <c r="B22" i="4"/>
  <c r="B21" i="4"/>
  <c r="B27" i="4" s="1"/>
  <c r="B15" i="4" l="1"/>
  <c r="B12" i="3"/>
  <c r="B10" i="2" l="1"/>
  <c r="B16" i="2" l="1"/>
  <c r="B17" i="2"/>
  <c r="B15" i="2"/>
  <c r="B18" i="2" l="1"/>
  <c r="B22" i="3"/>
</calcChain>
</file>

<file path=xl/sharedStrings.xml><?xml version="1.0" encoding="utf-8"?>
<sst xmlns="http://schemas.openxmlformats.org/spreadsheetml/2006/main" count="97" uniqueCount="65">
  <si>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</si>
  <si>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</si>
  <si>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</si>
  <si>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</si>
  <si>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</si>
  <si>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</si>
  <si>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</si>
  <si>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</si>
  <si>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</si>
  <si>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</si>
  <si>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</si>
  <si>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</si>
  <si>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</si>
  <si>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CULTURA</t>
  </si>
  <si>
    <t>SM ESPORTES E LAZER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</si>
  <si>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</si>
  <si>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</si>
  <si>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</si>
  <si>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</si>
  <si>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</si>
  <si>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</si>
  <si>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Vereador Fábio Riva</t>
  </si>
  <si>
    <t>Secretaria Municipal de Esportes e Lazer</t>
  </si>
  <si>
    <t>Manutenção, aquisição e instalação de equipamentos de ginástica para prática de exercícios ao ar livre no CDC- Centro Desportivo Comunitário.</t>
  </si>
  <si>
    <t>Realização de obras de infraestrutura, reforma ou aquisição de equipamento, adequação e readequação de espaços destinados a prática esportiva para o centro educacional esportivo Geraldo José de Almeida.</t>
  </si>
  <si>
    <t>Execução de Obras de Infreestrutura, pavimentação, recapeamento ou recomposição asfáltica de pavimento, reforma ou aquisição de equipamento, adequação e readequação de calçadas, construção e instalação de guias e sarjetas, construção de galerias de escoamento, drenagem ou contenção para águas pluviais, isntalação de corrimão, iluminação, reparos, pinturas em ruas, avenidas, vielas, ou caminhos e similares abertos a circulação pública</t>
  </si>
  <si>
    <t>Prefeitura Regional Pirituba/Jaraguá</t>
  </si>
  <si>
    <t>Elaboração de Projeto executivo para Nova via de acesso para Ligação entre Morro Doce e Chácara Maria Trindade, Execução de Obras de Infreestrutura, pavimentação, recapeamento ou recomposição asfáltica de pavimento, reforma ou aquisição de equipamento, adequação e readequação de calçadas, construção e instalação de guias e sarjetas, construção de galerias de escoamento, drenagem ou contenção para águas pluviais, isntalação de corrimão, iluminação, reparos, pinturas em ruas, avenidas, vielas, ou caminhos e similares abertos a circulação pública</t>
  </si>
  <si>
    <t>Prefeitura Regional Perus</t>
  </si>
  <si>
    <t>Execução de obras de Infraestrutura, Pavimentação, Recapeamento, Reforma, Aquisição de Equipamento, Adequação e Readequação: Calçadas, Galerias de Águas Pluviais, instalação de corrimão, iluminação, reparos, pinturas em ruas, avenidas, vielas, ou caminhos e similares abertos a circulação pública , no Parque Nações Unidas III- Jaraguá</t>
  </si>
  <si>
    <t>Prefeitura PIRITUBA/JARAGUÁ</t>
  </si>
  <si>
    <t>Prefeitura PERUS</t>
  </si>
  <si>
    <t>DESTINA-SE A REALIZAÇÃO DE EVENTO GRATUITO E PÚBLICO NO JARDIM CIDADE PIRITUBA, REALIZADO PELO BLOCO CARNAVALESCO MY CHAMA Q EU VOU.</t>
  </si>
  <si>
    <t>SM Turismo</t>
  </si>
  <si>
    <t>DESTINA-SE A ELABORAÇÃO DE PROJETO EXECUTIVO, EXECUÇÃO DE OBRAS DE IFRAESTRUTURA, PAVIMENTAÇÃO. RECAPEAMENTO OU RECOMPOSIÇÃO ASFÁLTICA DE PAVIMENTO, REFORMA OU AQUISIÇÃO DE EQUIPAMENTO, ADEQUAÇÃO E READEQUAÇÃO DE CALÇADAS. CONSTRUÇÃO E INSTALAÇÃO DE GUIAS E SARJETAS. CONSTRUÇÃO DE GALERIAS DE ESCOAMENTO. DRENAGEM OU CONTENÇÃO PARA ÁGUAS PLUVIAIS, INSTALAÇÃO DE CORRIMÃO. ILUMINAÇÃO, REPAROS, PINTURAS EM RUAS. AVENIDAS, VIELAS. OU CAMINHOS E SIMILARE S ABERTOS A CIRCULAÇÃO PÚBLICA.</t>
  </si>
  <si>
    <t>Subprefeitura Lapa</t>
  </si>
  <si>
    <t>DESTINA-SE A ELABORAÇÃO DE PROJETO EXECUTIVO, EXECUÇÃO DE OBRAS DE INFRAESTRUTURA, PAVIMENTAÇÃO. RECAPEAMENTO OU RECOMPOSIÇÃO ASFÀLTICA DE PAVIMENTO. REFORMA OU AQUISIÇÃO DE EQUIPAMENTO, ADEQUAÇÃO E READEQUAÇÃO DE CALÇADAS, CONSTRUÇÃO E INSTALAÇÃO DE GUIAS E SARJETAS. CONSTRUÇÃO DE GALERIAS DE ESCOAMENTO, DRENAGEM OU CONTENÇÃO PARA ÁGUAS PLUVIAIS, INSTALAÇÃO DE CORRIMÃO, ILUMINAÇÃO. REPAROS, PINTURAS EM RUAS, AVENIDAS. VIELAS, OU CAMINHOS E SIMILARES ABERTOS A CIRCULAÇÃO PÚBLICA.</t>
  </si>
  <si>
    <t>Subprefeitura Perus</t>
  </si>
  <si>
    <t>DESTINA-SE A ELABORAÇAO DE PROJETO EXECUTIVO, EXECUÇÃO DE OBRAS DE INFRAE STRUTURA, PAVIMENTAÇÃO. RECAPEAMENTO OU RECOMPOSIÇÃO ASFÁLTICA DE PAVIMENTO, REFORMA OU AQUISIÇÃO DE EQUIPAMENTO, ADEQUAÇÃO E READEQUAÇÃO DE CALÇADAS. CONSTRUÇÃO E INSTALAÇÃO DE GUIAS E SARJETAS, CONSTRUÇÃO DE GALERIAS DE ESCOAMENTO, DRENAGEM OU CONTENÇÃO PARA ÁGUAS PLUVIAIS, INSTALAÇÃO DE CORRIMÃO, ILUMINAÇÃO, REPAROS. PINTURAS EM RUAS, AVENIDAS, VIELAS, OU CAT^INHOS E SIMILARES ABERTOS A CIRCULAÇÃO PÚBLICA.</t>
  </si>
  <si>
    <t>Subprefeitura Pirituba/ Jaraguá</t>
  </si>
  <si>
    <t>EVENTO. CAMPEONATO PAULISTA OPEN BOXE CADETE MASCULINO E ELITE; JUVENIL E CADETE FEMININO FABE SP, REALIZADO NO CENTRO ESPORTIVO DE PLRITUBA</t>
  </si>
  <si>
    <t>EVENTO. JUBILEU 50 ANOS DO SANTUÁRIO SIÃO DO JARAGUÁ QUE OCORRERÁ NOS DIAS 01 E 02 DE JUNHO DE 2019.</t>
  </si>
  <si>
    <t>EMENDA DESTINADA A REALIZAÇÃO DE EVENTO FESTA JULINA MEMÓRIA DA AMÉRICA LATINA</t>
  </si>
  <si>
    <t>EMENDA A REALIZAÇÃO DE EVENTOS NA REGIÃO ABRANGIDA PELA SUBPREFEITURA PERUS/ANHANGUERA.</t>
  </si>
  <si>
    <t>SM Cultura</t>
  </si>
  <si>
    <t>EMENDA DESTINADA A PAVIMENTAÇÃO ASFÁLTICA DE TODA A EXTENSÃO DA RUA 11 DO LOTEMENTO PARQUE DAS NAÇÕES III.</t>
  </si>
  <si>
    <t>SM Subprefeituras</t>
  </si>
  <si>
    <t>EMENDA DESTINADA REALIZAÇÃO DO ANIVERSÁRIO DO BAIRRO DO JARAGUÁ</t>
  </si>
  <si>
    <t>Execução de obras de infraestrutura, pavimentação, recapeamento ou recomposição asfáltica de pavimento, reforma ou aquisição de equipamento, adequação e readequação de calçadas, construção de instalação de guias e sarjetas, construção de galerias de escoamento, drenagem ou contenção para águas pluviais, instalação de corrimão, iluminação, reparos, pinturas em ruas, avenidas, vielas ou caminhos e similares abertos a circulação pública, em áreas sob administração da Prefeitura Regional de Pirituba/Jaraguá</t>
  </si>
  <si>
    <t>Prefeitura Regional de Perus</t>
  </si>
  <si>
    <t>Destina-se a execução de obras no centro esportivo Geraldo José de Almeida, em Pirituba</t>
  </si>
  <si>
    <t>Destina-se a execução de reforma do passeio, recuperação do canteiro, compra de equipamentos de ginástica destinados a usuários da terceira idade, e demais obras necessárias a revitalização da praça Nicola Festa, situada na esquina das ruas Jeroaquara e Roma no bairro da Lapa</t>
  </si>
  <si>
    <t>Prefeitura Regional da Lapa</t>
  </si>
  <si>
    <t>Realização de Eventos</t>
  </si>
  <si>
    <t>Casa Civil</t>
  </si>
  <si>
    <t>84º Aniversário do Bairro de Perus</t>
  </si>
  <si>
    <t>Secretaria Municipal de Cultura</t>
  </si>
  <si>
    <t>Destina-se a elaboração de projeto executivo para nova via de acesso para ligação entre Morro Doce e Chácara Maria Trindade, execução de obras de infraestrutura, pavimentação, recapeamento ou recomposição asfáltica de pavimento, reforma ou aquisição de Equipamento, adequação e readequação de calçadas, construção e instação de guias e sarjetas, construção de galerias de escoamento, drenagem ou contenção para águas pluviais, instalação de corrimão, iluminação, reparos, pinturas em ruas, avenidas, vielas ou caminhos e similares abertos a circulação pública.</t>
  </si>
  <si>
    <t>Destina-se a execução de obras de infraestrutura, pavimentação, recapeamento ou recomposição asfáltica de pavimento, reforma ou aquisição de equipamento, adequação e readequação de calçadas, construção e instalação de guias e sarjetas, construção de galerias de escoamento, drenagem ou contenção para águas pluviais, instalação de corrimão, iluminação, reparos, pinturas em ruas, avenidas, vielas ou caminhos e similares abertos a circulação pública, na região da Subprefeitura de Perus.</t>
  </si>
  <si>
    <t>SM TURISMO</t>
  </si>
  <si>
    <t>SUBPREFEITURA LAPA</t>
  </si>
  <si>
    <t>SUBPREFEITURA PERUS</t>
  </si>
  <si>
    <t>SUBPREFEITURAS</t>
  </si>
  <si>
    <t>SUBPREFEITURA JARAGUÁ</t>
  </si>
  <si>
    <t>CASA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</si>
</sst>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6" fontId="0" fillId="0" borderId="0" xfId="0" applyNumberFormat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 wrapText="1"/>
    </xf>
    <xf numFmtId="166" fontId="1" fillId="0" borderId="0" xfId="0" applyNumberFormat="1" applyFont="1"/>
    <xf numFmtId="4" fontId="1" fillId="3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0" xfId="1" applyFont="1"/>
    <xf numFmtId="165" fontId="1" fillId="0" borderId="0" xfId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'2017'!$A$15:$A$18</c:f>
              <c:strCache>
                <c:ptCount val="4"/>
                <c:pt idx="0">
                  <c:v>SM ESPORTES E LAZER</c:v>
                </c:pt>
                <c:pt idx="1">
                  <c:v>Prefeitura PERUS</c:v>
                </c:pt>
                <c:pt idx="2">
                  <c:v>Prefeitura PIRITUBA/JARAGUÁ</c:v>
                </c:pt>
                <c:pt idx="3">
                  <c:v>TOTAL</c:v>
                </c:pt>
              </c:strCache>
            </c:strRef>
          </c:cat>
          <c:val>
            <c:numRef>
              <c:f>'2017'!$B$15:$B$18</c:f>
              <c:numCache>
                <c:formatCode>"R$"\ #,##0.00</c:formatCode>
                <c:ptCount val="4"/>
                <c:pt idx="0">
                  <c:v>195454</c:v>
                </c:pt>
                <c:pt idx="1">
                  <c:v>200000</c:v>
                </c:pt>
                <c:pt idx="2">
                  <c:v>1400000</c:v>
                </c:pt>
                <c:pt idx="3">
                  <c:v>1795454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'2018'!$A$17:$A$22</c:f>
              <c:strCache>
                <c:ptCount val="6"/>
                <c:pt idx="0">
                  <c:v>SUBPREFEITURA PERUS</c:v>
                </c:pt>
                <c:pt idx="1">
                  <c:v>SM ESPORTES E LAZER</c:v>
                </c:pt>
                <c:pt idx="2">
                  <c:v>SUBPREFEITURA LAPA</c:v>
                </c:pt>
                <c:pt idx="3">
                  <c:v>CASA CIVIL</c:v>
                </c:pt>
                <c:pt idx="4">
                  <c:v>SM CULTURA</c:v>
                </c:pt>
                <c:pt idx="5">
                  <c:v>TOTAL</c:v>
                </c:pt>
              </c:strCache>
            </c:strRef>
          </c:cat>
          <c:val>
            <c:numRef>
              <c:f>'2018'!$B$17:$B$22</c:f>
              <c:numCache>
                <c:formatCode>_-"R$"* #,##0.00_-;\-"R$"* #,##0.00_-;_-"R$"* "-"??_-;_-@_-</c:formatCode>
                <c:ptCount val="6"/>
                <c:pt idx="0">
                  <c:v>830000</c:v>
                </c:pt>
                <c:pt idx="1">
                  <c:v>370000</c:v>
                </c:pt>
                <c:pt idx="2">
                  <c:v>50000</c:v>
                </c:pt>
                <c:pt idx="3">
                  <c:v>47817.67</c:v>
                </c:pt>
                <c:pt idx="4">
                  <c:v>30000</c:v>
                </c:pt>
                <c:pt idx="5">
                  <c:v>1327817.67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'2019'!$A$21:$A$27</c:f>
              <c:strCache>
                <c:ptCount val="7"/>
                <c:pt idx="0">
                  <c:v>SM TURISMO</c:v>
                </c:pt>
                <c:pt idx="1">
                  <c:v>SUBPREFEITURA LAPA</c:v>
                </c:pt>
                <c:pt idx="2">
                  <c:v>SUBPREFEITURA PERUS</c:v>
                </c:pt>
                <c:pt idx="3">
                  <c:v>SM CULTURA</c:v>
                </c:pt>
                <c:pt idx="4">
                  <c:v>SUBPREFEITURAS</c:v>
                </c:pt>
                <c:pt idx="5">
                  <c:v>SUBPREFEITURA JARAGUÁ</c:v>
                </c:pt>
                <c:pt idx="6">
                  <c:v>TOTAL</c:v>
                </c:pt>
              </c:strCache>
            </c:strRef>
          </c:cat>
          <c:val>
            <c:numRef>
              <c:f>'2019'!$B$21:$B$27</c:f>
              <c:numCache>
                <c:formatCode>_-"R$"* #,##0.00_-;\-"R$"* #,##0.00_-;_-"R$"* "-"??_-;_-@_-</c:formatCode>
                <c:ptCount val="7"/>
                <c:pt idx="0">
                  <c:v>81203.01999999999</c:v>
                </c:pt>
                <c:pt idx="1">
                  <c:v>200000</c:v>
                </c:pt>
                <c:pt idx="2">
                  <c:v>1000000</c:v>
                </c:pt>
                <c:pt idx="3">
                  <c:v>180000</c:v>
                </c:pt>
                <c:pt idx="4">
                  <c:v>500000</c:v>
                </c:pt>
                <c:pt idx="5">
                  <c:v>500000</c:v>
                </c:pt>
                <c:pt idx="6">
                  <c:v>2461203.02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12</xdr:row>
      <xdr:rowOff>190499</xdr:rowOff>
    </xdr:from>
    <xdr:to>
      <xdr:col>7</xdr:col>
      <xdr:colOff>85725</xdr:colOff>
      <xdr:row>25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14</xdr:row>
      <xdr:rowOff>161925</xdr:rowOff>
    </xdr:from>
    <xdr:to>
      <xdr:col>7</xdr:col>
      <xdr:colOff>285750</xdr:colOff>
      <xdr:row>27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16</xdr:row>
      <xdr:rowOff>90487</xdr:rowOff>
    </xdr:from>
    <xdr:to>
      <xdr:col>9</xdr:col>
      <xdr:colOff>76200</xdr:colOff>
      <xdr:row>30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tabSelected="1" workbookViewId="0">
      <selection activeCell="C8" sqref="C8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</cols>
  <sheetData>
    <row r="1" spans="1:7" x14ac:dyDescent="0.25">
      <c r="A1" s="31" t="s">
        <v>21</v>
      </c>
      <c r="B1" s="31"/>
      <c r="C1" s="31"/>
      <c r="D1" s="31"/>
      <c r="E1" s="31"/>
      <c r="F1" s="31"/>
      <c r="G1" s="31"/>
    </row>
    <row r="2" spans="1:7" x14ac:dyDescent="0.25">
      <c r="A2" s="31" t="s">
        <v>0</v>
      </c>
      <c r="B2" s="31"/>
      <c r="C2" s="31"/>
      <c r="D2" s="31"/>
      <c r="E2" s="31"/>
      <c r="F2" s="31"/>
      <c r="G2" s="31"/>
    </row>
    <row r="4" spans="1:7" x14ac:dyDescent="0.25">
      <c r="B4" s="29" t="s">
        <v>1</v>
      </c>
      <c r="C4" s="30"/>
      <c r="D4" s="29" t="s">
        <v>4</v>
      </c>
      <c r="E4" s="30"/>
      <c r="F4" s="29" t="s">
        <v>5</v>
      </c>
      <c r="G4" s="30"/>
    </row>
    <row r="5" spans="1:7" x14ac:dyDescent="0.25">
      <c r="A5" s="4" t="s">
        <v>6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</row>
    <row r="6" spans="1:7" x14ac:dyDescent="0.25">
      <c r="A6" s="2">
        <v>2017</v>
      </c>
      <c r="B6" s="8">
        <v>0</v>
      </c>
      <c r="C6" s="7">
        <v>0</v>
      </c>
      <c r="D6" s="8">
        <v>0</v>
      </c>
      <c r="E6" s="7">
        <v>0</v>
      </c>
      <c r="F6" s="8">
        <v>5</v>
      </c>
      <c r="G6" s="7">
        <v>1795454</v>
      </c>
    </row>
    <row r="7" spans="1:7" x14ac:dyDescent="0.25">
      <c r="A7" s="2">
        <v>2018</v>
      </c>
      <c r="B7" s="8">
        <v>54</v>
      </c>
      <c r="C7" s="7">
        <f>138370*1000</f>
        <v>138370000</v>
      </c>
      <c r="D7" s="8">
        <v>1</v>
      </c>
      <c r="E7" s="7">
        <v>3000000</v>
      </c>
      <c r="F7" s="8">
        <v>7</v>
      </c>
      <c r="G7" s="7">
        <v>1327817.67</v>
      </c>
    </row>
    <row r="8" spans="1:7" x14ac:dyDescent="0.25">
      <c r="A8" s="2">
        <v>2019</v>
      </c>
      <c r="B8" s="8">
        <v>161</v>
      </c>
      <c r="C8" s="7">
        <f>414910*1000</f>
        <v>414910000</v>
      </c>
      <c r="D8" s="8">
        <v>4</v>
      </c>
      <c r="E8" s="7">
        <v>4000000</v>
      </c>
      <c r="F8" s="8">
        <v>10</v>
      </c>
      <c r="G8" s="7">
        <v>2461203.02</v>
      </c>
    </row>
    <row r="9" spans="1:7" x14ac:dyDescent="0.25">
      <c r="A9" s="9">
        <v>2020</v>
      </c>
      <c r="B9" s="8"/>
      <c r="C9" s="7"/>
      <c r="D9" s="8"/>
      <c r="E9" s="7"/>
      <c r="F9" s="8"/>
      <c r="G9" s="7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18"/>
  <sheetViews>
    <sheetView workbookViewId="0">
      <selection activeCell="B6" sqref="B6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1" t="s">
        <v>21</v>
      </c>
      <c r="B1" s="31"/>
      <c r="C1" s="31"/>
    </row>
    <row r="2" spans="1:3" x14ac:dyDescent="0.25">
      <c r="A2" s="31" t="s">
        <v>16</v>
      </c>
      <c r="B2" s="31"/>
      <c r="C2" s="31"/>
    </row>
    <row r="3" spans="1:3" x14ac:dyDescent="0.25">
      <c r="A3" s="3"/>
      <c r="B3" s="3"/>
      <c r="C3" s="3"/>
    </row>
    <row r="4" spans="1:3" ht="15.75" thickBot="1" x14ac:dyDescent="0.3">
      <c r="A4" s="4" t="s">
        <v>7</v>
      </c>
      <c r="B4" s="4" t="s">
        <v>8</v>
      </c>
      <c r="C4" s="4" t="s">
        <v>9</v>
      </c>
    </row>
    <row r="5" spans="1:3" ht="60.75" thickBot="1" x14ac:dyDescent="0.3">
      <c r="A5" s="11" t="s">
        <v>23</v>
      </c>
      <c r="B5" s="12">
        <v>45454</v>
      </c>
      <c r="C5" s="13" t="s">
        <v>22</v>
      </c>
    </row>
    <row r="6" spans="1:3" ht="90.75" thickBot="1" x14ac:dyDescent="0.3">
      <c r="A6" s="14" t="s">
        <v>24</v>
      </c>
      <c r="B6" s="15">
        <v>150000</v>
      </c>
      <c r="C6" s="16" t="s">
        <v>22</v>
      </c>
    </row>
    <row r="7" spans="1:3" ht="180.75" thickBot="1" x14ac:dyDescent="0.3">
      <c r="A7" s="14" t="s">
        <v>25</v>
      </c>
      <c r="B7" s="15">
        <v>600000</v>
      </c>
      <c r="C7" s="16" t="s">
        <v>26</v>
      </c>
    </row>
    <row r="8" spans="1:3" ht="210.75" thickBot="1" x14ac:dyDescent="0.3">
      <c r="A8" s="14" t="s">
        <v>27</v>
      </c>
      <c r="B8" s="15">
        <v>200000</v>
      </c>
      <c r="C8" s="16" t="s">
        <v>28</v>
      </c>
    </row>
    <row r="9" spans="1:3" ht="135.75" thickBot="1" x14ac:dyDescent="0.3">
      <c r="A9" s="14" t="s">
        <v>29</v>
      </c>
      <c r="B9" s="15">
        <v>800000</v>
      </c>
      <c r="C9" s="16" t="s">
        <v>26</v>
      </c>
    </row>
    <row r="10" spans="1:3" x14ac:dyDescent="0.25">
      <c r="A10" s="17"/>
      <c r="B10" s="20">
        <f>SUM(B5:B9)</f>
        <v>1795454</v>
      </c>
      <c r="C10" s="17"/>
    </row>
    <row r="11" spans="1:3" x14ac:dyDescent="0.25">
      <c r="A11" s="17"/>
      <c r="B11" s="18"/>
      <c r="C11" s="17"/>
    </row>
    <row r="12" spans="1:3" x14ac:dyDescent="0.25">
      <c r="A12" t="s">
        <v>10</v>
      </c>
      <c r="B12" s="18"/>
      <c r="C12" s="17"/>
    </row>
    <row r="14" spans="1:3" x14ac:dyDescent="0.25">
      <c r="A14" t="s">
        <v>19</v>
      </c>
      <c r="B14" t="s">
        <v>12</v>
      </c>
    </row>
    <row r="15" spans="1:3" x14ac:dyDescent="0.25">
      <c r="A15" t="s">
        <v>14</v>
      </c>
      <c r="B15" s="10">
        <f>+B5+B6</f>
        <v>195454</v>
      </c>
    </row>
    <row r="16" spans="1:3" x14ac:dyDescent="0.25">
      <c r="A16" t="s">
        <v>31</v>
      </c>
      <c r="B16" s="10">
        <f>+B8</f>
        <v>200000</v>
      </c>
    </row>
    <row r="17" spans="1:2" x14ac:dyDescent="0.25">
      <c r="A17" t="s">
        <v>30</v>
      </c>
      <c r="B17" s="10">
        <f>+B7+B9</f>
        <v>1400000</v>
      </c>
    </row>
    <row r="18" spans="1:2" x14ac:dyDescent="0.25">
      <c r="A18" t="s">
        <v>15</v>
      </c>
      <c r="B18" s="19">
        <f>SUM(B15:B17)</f>
        <v>1795454</v>
      </c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22"/>
  <sheetViews>
    <sheetView topLeftCell="A11" workbookViewId="0">
      <selection activeCell="C11" sqref="C11"/>
    </sheetView>
  </sheetViews>
  <sheetFormatPr defaultRowHeight="15" x14ac:dyDescent="0.25"/>
  <cols>
    <col min="1" max="1" width="30.28515625" customWidth="1"/>
    <col min="2" max="2" width="20.85546875" customWidth="1"/>
    <col min="3" max="3" width="27.140625" customWidth="1"/>
  </cols>
  <sheetData>
    <row r="1" spans="1:3" x14ac:dyDescent="0.25">
      <c r="A1" s="31" t="s">
        <v>21</v>
      </c>
      <c r="B1" s="31"/>
      <c r="C1" s="31"/>
    </row>
    <row r="2" spans="1:3" x14ac:dyDescent="0.25">
      <c r="A2" s="31" t="s">
        <v>18</v>
      </c>
      <c r="B2" s="31"/>
      <c r="C2" s="31"/>
    </row>
    <row r="4" spans="1:3" ht="15.75" thickBot="1" x14ac:dyDescent="0.3">
      <c r="A4" s="2" t="s">
        <v>7</v>
      </c>
      <c r="B4" s="2" t="s">
        <v>8</v>
      </c>
      <c r="C4" s="2" t="s">
        <v>9</v>
      </c>
    </row>
    <row r="5" spans="1:3" ht="270.75" thickBot="1" x14ac:dyDescent="0.3">
      <c r="A5" s="21" t="s">
        <v>48</v>
      </c>
      <c r="B5" s="22">
        <v>230000</v>
      </c>
      <c r="C5" s="23" t="s">
        <v>49</v>
      </c>
    </row>
    <row r="6" spans="1:3" ht="45.75" thickBot="1" x14ac:dyDescent="0.3">
      <c r="A6" s="24" t="s">
        <v>50</v>
      </c>
      <c r="B6" s="25">
        <v>370000</v>
      </c>
      <c r="C6" s="26" t="s">
        <v>22</v>
      </c>
    </row>
    <row r="7" spans="1:3" ht="150.75" thickBot="1" x14ac:dyDescent="0.3">
      <c r="A7" s="24" t="s">
        <v>51</v>
      </c>
      <c r="B7" s="25">
        <v>50000</v>
      </c>
      <c r="C7" s="26" t="s">
        <v>52</v>
      </c>
    </row>
    <row r="8" spans="1:3" ht="15.75" thickBot="1" x14ac:dyDescent="0.3">
      <c r="A8" s="24" t="s">
        <v>53</v>
      </c>
      <c r="B8" s="25">
        <v>47817.67</v>
      </c>
      <c r="C8" s="26" t="s">
        <v>54</v>
      </c>
    </row>
    <row r="9" spans="1:3" ht="30.75" thickBot="1" x14ac:dyDescent="0.3">
      <c r="A9" s="24" t="s">
        <v>55</v>
      </c>
      <c r="B9" s="25">
        <v>30000</v>
      </c>
      <c r="C9" s="26" t="s">
        <v>56</v>
      </c>
    </row>
    <row r="10" spans="1:3" ht="285.75" thickBot="1" x14ac:dyDescent="0.3">
      <c r="A10" s="24" t="s">
        <v>57</v>
      </c>
      <c r="B10" s="25">
        <v>400000</v>
      </c>
      <c r="C10" s="26" t="s">
        <v>49</v>
      </c>
    </row>
    <row r="11" spans="1:3" ht="270.75" thickBot="1" x14ac:dyDescent="0.3">
      <c r="A11" s="24" t="s">
        <v>58</v>
      </c>
      <c r="B11" s="25">
        <v>200000</v>
      </c>
      <c r="C11" s="26" t="s">
        <v>49</v>
      </c>
    </row>
    <row r="12" spans="1:3" x14ac:dyDescent="0.25">
      <c r="A12" s="5"/>
      <c r="B12" s="6">
        <f>SUM(B5:B11)</f>
        <v>1327817.67</v>
      </c>
      <c r="C12" s="5"/>
    </row>
    <row r="14" spans="1:3" x14ac:dyDescent="0.25">
      <c r="A14" t="s">
        <v>10</v>
      </c>
    </row>
    <row r="16" spans="1:3" x14ac:dyDescent="0.25">
      <c r="A16" t="s">
        <v>20</v>
      </c>
      <c r="B16" t="s">
        <v>8</v>
      </c>
    </row>
    <row r="17" spans="1:2" x14ac:dyDescent="0.25">
      <c r="A17" t="s">
        <v>61</v>
      </c>
      <c r="B17" s="27">
        <f>+B5+B10+B11</f>
        <v>830000</v>
      </c>
    </row>
    <row r="18" spans="1:2" x14ac:dyDescent="0.25">
      <c r="A18" t="s">
        <v>14</v>
      </c>
      <c r="B18" s="27">
        <f>+B6</f>
        <v>370000</v>
      </c>
    </row>
    <row r="19" spans="1:2" x14ac:dyDescent="0.25">
      <c r="A19" t="s">
        <v>60</v>
      </c>
      <c r="B19" s="27">
        <f>+B7</f>
        <v>50000</v>
      </c>
    </row>
    <row r="20" spans="1:2" x14ac:dyDescent="0.25">
      <c r="A20" t="s">
        <v>64</v>
      </c>
      <c r="B20" s="27">
        <f>+B8</f>
        <v>47817.67</v>
      </c>
    </row>
    <row r="21" spans="1:2" x14ac:dyDescent="0.25">
      <c r="A21" t="s">
        <v>13</v>
      </c>
      <c r="B21" s="27">
        <f>+B9</f>
        <v>30000</v>
      </c>
    </row>
    <row r="22" spans="1:2" x14ac:dyDescent="0.25">
      <c r="A22" t="s">
        <v>15</v>
      </c>
      <c r="B22" s="28">
        <f>SUM(B17:B21)</f>
        <v>1327817.67</v>
      </c>
    </row>
  </sheetData>
  <sortState xmlns:xlrd2="http://schemas.microsoft.com/office/spreadsheetml/2017/richdata2" ref="A5:C12">
    <sortCondition ref="C5:C12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9"/>
  <sheetViews>
    <sheetView topLeftCell="A5" workbookViewId="0">
      <selection activeCell="C5" sqref="C5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1" t="s">
        <v>21</v>
      </c>
      <c r="B1" s="31"/>
      <c r="C1" s="31"/>
    </row>
    <row r="2" spans="1:3" x14ac:dyDescent="0.25">
      <c r="A2" s="31" t="s">
        <v>17</v>
      </c>
      <c r="B2" s="31"/>
      <c r="C2" s="31"/>
    </row>
    <row r="4" spans="1:3" ht="15.75" thickBot="1" x14ac:dyDescent="0.3">
      <c r="A4" s="2" t="s">
        <v>7</v>
      </c>
      <c r="B4" s="2" t="s">
        <v>8</v>
      </c>
      <c r="C4" s="2" t="s">
        <v>9</v>
      </c>
    </row>
    <row r="5" spans="1:3" ht="45.75" thickBot="1" x14ac:dyDescent="0.3">
      <c r="A5" s="21" t="s">
        <v>32</v>
      </c>
      <c r="B5" s="22">
        <v>19993.45</v>
      </c>
      <c r="C5" s="23" t="s">
        <v>33</v>
      </c>
    </row>
    <row r="6" spans="1:3" ht="165.75" thickBot="1" x14ac:dyDescent="0.3">
      <c r="A6" s="24" t="s">
        <v>34</v>
      </c>
      <c r="B6" s="25">
        <v>200000</v>
      </c>
      <c r="C6" s="26" t="s">
        <v>35</v>
      </c>
    </row>
    <row r="7" spans="1:3" ht="165.75" thickBot="1" x14ac:dyDescent="0.3">
      <c r="A7" s="24" t="s">
        <v>36</v>
      </c>
      <c r="B7" s="25">
        <v>1000000</v>
      </c>
      <c r="C7" s="26" t="s">
        <v>37</v>
      </c>
    </row>
    <row r="8" spans="1:3" ht="165.75" thickBot="1" x14ac:dyDescent="0.3">
      <c r="A8" s="24" t="s">
        <v>38</v>
      </c>
      <c r="B8" s="25">
        <v>500000</v>
      </c>
      <c r="C8" s="26" t="s">
        <v>39</v>
      </c>
    </row>
    <row r="9" spans="1:3" ht="45.75" thickBot="1" x14ac:dyDescent="0.3">
      <c r="A9" s="24" t="s">
        <v>40</v>
      </c>
      <c r="B9" s="25">
        <v>4852.57</v>
      </c>
      <c r="C9" s="26" t="s">
        <v>33</v>
      </c>
    </row>
    <row r="10" spans="1:3" ht="45.75" thickBot="1" x14ac:dyDescent="0.3">
      <c r="A10" s="24" t="s">
        <v>41</v>
      </c>
      <c r="B10" s="25">
        <v>22190.37</v>
      </c>
      <c r="C10" s="26" t="s">
        <v>33</v>
      </c>
    </row>
    <row r="11" spans="1:3" ht="30.75" thickBot="1" x14ac:dyDescent="0.3">
      <c r="A11" s="24" t="s">
        <v>42</v>
      </c>
      <c r="B11" s="25">
        <v>34166.629999999997</v>
      </c>
      <c r="C11" s="26" t="s">
        <v>33</v>
      </c>
    </row>
    <row r="12" spans="1:3" ht="30.75" thickBot="1" x14ac:dyDescent="0.3">
      <c r="A12" s="24" t="s">
        <v>43</v>
      </c>
      <c r="B12" s="25">
        <v>100000</v>
      </c>
      <c r="C12" s="26" t="s">
        <v>44</v>
      </c>
    </row>
    <row r="13" spans="1:3" ht="45.75" thickBot="1" x14ac:dyDescent="0.3">
      <c r="A13" s="24" t="s">
        <v>45</v>
      </c>
      <c r="B13" s="25">
        <v>500000</v>
      </c>
      <c r="C13" s="26" t="s">
        <v>46</v>
      </c>
    </row>
    <row r="14" spans="1:3" ht="30.75" thickBot="1" x14ac:dyDescent="0.3">
      <c r="A14" s="24" t="s">
        <v>47</v>
      </c>
      <c r="B14" s="25">
        <v>80000</v>
      </c>
      <c r="C14" s="26" t="s">
        <v>44</v>
      </c>
    </row>
    <row r="15" spans="1:3" x14ac:dyDescent="0.25">
      <c r="A15" s="5"/>
      <c r="B15" s="6">
        <f>SUM(B5:B14)</f>
        <v>2461203.02</v>
      </c>
      <c r="C15" s="5"/>
    </row>
    <row r="18" spans="1:2" x14ac:dyDescent="0.25">
      <c r="A18" t="s">
        <v>10</v>
      </c>
    </row>
    <row r="20" spans="1:2" x14ac:dyDescent="0.25">
      <c r="A20" t="s">
        <v>11</v>
      </c>
      <c r="B20" t="s">
        <v>12</v>
      </c>
    </row>
    <row r="21" spans="1:2" x14ac:dyDescent="0.25">
      <c r="A21" t="s">
        <v>59</v>
      </c>
      <c r="B21" s="27">
        <f>+B5+B9+B10+B11</f>
        <v>81203.01999999999</v>
      </c>
    </row>
    <row r="22" spans="1:2" x14ac:dyDescent="0.25">
      <c r="A22" t="s">
        <v>60</v>
      </c>
      <c r="B22" s="27">
        <f>+B6</f>
        <v>200000</v>
      </c>
    </row>
    <row r="23" spans="1:2" x14ac:dyDescent="0.25">
      <c r="A23" t="s">
        <v>61</v>
      </c>
      <c r="B23" s="27">
        <f>+B7</f>
        <v>1000000</v>
      </c>
    </row>
    <row r="24" spans="1:2" x14ac:dyDescent="0.25">
      <c r="A24" t="s">
        <v>13</v>
      </c>
      <c r="B24" s="27">
        <f>+B12+B14</f>
        <v>180000</v>
      </c>
    </row>
    <row r="25" spans="1:2" x14ac:dyDescent="0.25">
      <c r="A25" t="s">
        <v>62</v>
      </c>
      <c r="B25" s="27">
        <f>+B13</f>
        <v>500000</v>
      </c>
    </row>
    <row r="26" spans="1:2" x14ac:dyDescent="0.25">
      <c r="A26" t="s">
        <v>63</v>
      </c>
      <c r="B26" s="27">
        <f>+B8</f>
        <v>500000</v>
      </c>
    </row>
    <row r="27" spans="1:2" x14ac:dyDescent="0.25">
      <c r="A27" t="s">
        <v>15</v>
      </c>
      <c r="B27" s="28">
        <f>SUM(B21:B26)</f>
        <v>2461203.02</v>
      </c>
    </row>
    <row r="28" spans="1:2" x14ac:dyDescent="0.25">
      <c r="B28" s="27"/>
    </row>
    <row r="29" spans="1:2" x14ac:dyDescent="0.25">
      <c r="B29" s="27"/>
    </row>
  </sheetData>
  <sortState xmlns:xlrd2="http://schemas.microsoft.com/office/spreadsheetml/2017/richdata2" ref="A5:C15">
    <sortCondition ref="C5:C1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2020-04-17T12:49:58Z</dcterms:modified>
</cp:coreProperties>
</file>