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19\Emendas\Emendas por vereador\"/>
    </mc:Choice>
  </mc:AlternateContent>
  <xr:revisionPtr revIDLastSave="0" documentId="13_ncr:1_{0735235E-5412-4830-B33E-2051D68274AD}" xr6:coauthVersionLast="45" xr6:coauthVersionMax="45" xr10:uidLastSave="{00000000-0000-0000-0000-000000000000}"/>
  <bookViews>
    <workbookView xWindow="-120" yWindow="-120" windowWidth="29040" windowHeight="15840" activeTab="3" xr2:uid="{D6E6B813-A0B5-4AA0-B229-3173056D6FD0}"/>
  </bookViews>
  <sheets>
    <sheet name="Resumo" sheetId="1" r:id="rId1"/>
    <sheet name="2017" sheetId="2" r:id="rId2"/>
    <sheet name="2018" sheetId="3" r:id="rId3"/>
    <sheet name="2019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6" i="1" l="1"/>
  <c r="C7" i="1"/>
  <c r="C8" i="1"/>
  <c r="B22" i="2" l="1"/>
  <c r="B27" i="2"/>
  <c r="B26" i="2"/>
  <c r="B25" i="2"/>
  <c r="B24" i="2"/>
  <c r="B23" i="2"/>
  <c r="B18" i="2"/>
  <c r="B30" i="4"/>
  <c r="B27" i="4"/>
  <c r="B34" i="4" l="1"/>
  <c r="B28" i="4"/>
  <c r="B36" i="4" s="1"/>
  <c r="B31" i="4"/>
  <c r="B35" i="4"/>
  <c r="B33" i="4"/>
  <c r="B32" i="4"/>
  <c r="B29" i="4"/>
  <c r="B34" i="3"/>
  <c r="B39" i="3"/>
  <c r="B40" i="3"/>
  <c r="B36" i="3"/>
  <c r="B38" i="3"/>
  <c r="B37" i="3"/>
  <c r="B35" i="3"/>
  <c r="B29" i="3"/>
  <c r="B21" i="4"/>
  <c r="B41" i="3" l="1"/>
  <c r="B29" i="2"/>
</calcChain>
</file>

<file path=xl/sharedStrings.xml><?xml version="1.0" encoding="utf-8"?>
<sst xmlns="http://schemas.openxmlformats.org/spreadsheetml/2006/main" count="165" uniqueCount="102">
  <si>
    <t>Emendas propostas ao orçamento municipal</t>
  </si>
  <si>
    <t>Emendas propostas</t>
  </si>
  <si>
    <t xml:space="preserve">Quant. </t>
  </si>
  <si>
    <t>valor</t>
  </si>
  <si>
    <t>Emendas  Acolhidas</t>
  </si>
  <si>
    <t>Emendas Liberadas</t>
  </si>
  <si>
    <t>ANO</t>
  </si>
  <si>
    <t>OBJETO</t>
  </si>
  <si>
    <t>VALOR</t>
  </si>
  <si>
    <t>ORGÃO EXECUTOR</t>
  </si>
  <si>
    <t>Resumo de Emendas Liberadas por órgão executor</t>
  </si>
  <si>
    <t>órgão Executor</t>
  </si>
  <si>
    <t>Valor</t>
  </si>
  <si>
    <t>SM CULTURA</t>
  </si>
  <si>
    <t>Emendas ao Orçamento 2017 Liberadas</t>
  </si>
  <si>
    <t>Emendas ao Orçamento 2019 Liberadas</t>
  </si>
  <si>
    <t>Emendas ao Orçamento 2018 Liberadas</t>
  </si>
  <si>
    <t>Orgão Executor</t>
  </si>
  <si>
    <t>ÓRGÃO EXECUTOR</t>
  </si>
  <si>
    <t>SM SAÚDE</t>
  </si>
  <si>
    <t>Vereador Eliseu Gabriel</t>
  </si>
  <si>
    <t>Projetos Culturais</t>
  </si>
  <si>
    <t>Secretaria Municipal de Cultura</t>
  </si>
  <si>
    <t>Realizações de Projetos Culturais no Tendal da Lapa</t>
  </si>
  <si>
    <t>Estruturas para atividades culturais</t>
  </si>
  <si>
    <t>Secretaria Especial de Relações Governamentais</t>
  </si>
  <si>
    <t>SME RELAÇÕES GOVERNAMENTAIS</t>
  </si>
  <si>
    <t>REALIZAÇÃO DA VII MOSTRA ECOFALANTE DE CINEMA AMBIENTAL</t>
  </si>
  <si>
    <t>SM Cultura</t>
  </si>
  <si>
    <t>DESENVOLVIMENTO DE PROJETOS CULTURAIS</t>
  </si>
  <si>
    <t>REALIZAÇÃO DA PAIXÃO DE CRISTO</t>
  </si>
  <si>
    <t>SM Turismo</t>
  </si>
  <si>
    <t>SINALIZAÇÃO EM ATENDIMENTO A LEI 14.492/2009 - CRIA AREA ESCOLA DE SEGURANÇA ENTORNO DAS ESCOLAS.</t>
  </si>
  <si>
    <t>SM Mobilidade e Transporte</t>
  </si>
  <si>
    <t>DESENVOLVIMENTOS DE PROJETOS EDUCATIVOS</t>
  </si>
  <si>
    <t>SM Educação</t>
  </si>
  <si>
    <t>PROJETO CEDPES - CENTRO DE DESENVOLVIMENTO PARA PROMOÇÃO DO ENVELHECIMENTO</t>
  </si>
  <si>
    <t>Subprefeitura Pinheiros</t>
  </si>
  <si>
    <t>MELHORIAS DE BAIRROS DA REGIÃO DA SUBPREFEITURA DE PIRITUBA</t>
  </si>
  <si>
    <t>Subprefeitura Pirituba/ Jaraguá</t>
  </si>
  <si>
    <t>REQUALIFICAÇÂO DE PRAÇA NA RUA ROSA AIBONI COM A RUA NINA GRÍEG</t>
  </si>
  <si>
    <t>Subprefeitura Freguesia/ Brasilândia</t>
  </si>
  <si>
    <t>INTERVENÇÃO, URBANIZAÇÃO E MELHORIAS DE BAIRRO.</t>
  </si>
  <si>
    <t>Subprefeitura Lapa</t>
  </si>
  <si>
    <t>Subprefeitura Itaquera</t>
  </si>
  <si>
    <t>ESTRUTURAS PARA EVENTOS FORNECIDOS PELA SPTURIS</t>
  </si>
  <si>
    <t>MELHORIAS DE BAIRRO</t>
  </si>
  <si>
    <t>DESENVOLVIMENTO DE PROJETOS CULTURAIS.</t>
  </si>
  <si>
    <t>ESTRUTURA PARA ENVENTOS FORNECIDOS PELA SPTURIS</t>
  </si>
  <si>
    <t>Realização de Projetos Culturais</t>
  </si>
  <si>
    <t>Realização de projetos culturais - O palco, uma experiência para a juventude.</t>
  </si>
  <si>
    <t>Realização de projetos culturais. Projeto Trajetório do Africano</t>
  </si>
  <si>
    <t>Realização de projetos culturais. Projeto Kinoforum</t>
  </si>
  <si>
    <t>Melhoria da saúde pública. Hospital Tatuapé - Setor Bucomaxilar</t>
  </si>
  <si>
    <t>Secretaria Municipal de Saúde</t>
  </si>
  <si>
    <t>Melhoria da saúde pública. UBS Ilza W. Hutzler</t>
  </si>
  <si>
    <t>Melhoria de bairros Pirituba/Jaragua</t>
  </si>
  <si>
    <t>Subprefeitura de Pirituba</t>
  </si>
  <si>
    <t>Melhoria de bairros Casa Verde - Calçada da EMEI Nelson Mandela</t>
  </si>
  <si>
    <t>Subprefeitura de Casa Verde</t>
  </si>
  <si>
    <t>Melhoria de bairros Pinheiros</t>
  </si>
  <si>
    <t>Subprefeitura de Pinheiros</t>
  </si>
  <si>
    <t>Realização de projetos culturais "Deus Trino Fest 2018"</t>
  </si>
  <si>
    <t>Casa Civil</t>
  </si>
  <si>
    <t>Projeto CEDPES - Centro de Desenvolvimento para Promoção do Envelhecimento Saudavel</t>
  </si>
  <si>
    <t>Realização de Projetos Culturais - Exposição Fotográfica Mulher Trabalhadora</t>
  </si>
  <si>
    <t>Realização de projetos culturais - Chorinho na Praça</t>
  </si>
  <si>
    <t>Realização de Projetos Culturais - RC Luther King - Lei 16.716/2017 - Semana Municipal de Canto Coral, Arte e Cidadânia</t>
  </si>
  <si>
    <t>REALIZAÇÃO DE PROJETOS CULTURAIS- Festas das Nações</t>
  </si>
  <si>
    <t>PARA AQUISIÇÃO DE UM PIANO</t>
  </si>
  <si>
    <t>Centro de Reabilitação NISA Pirituba</t>
  </si>
  <si>
    <t>Projeto Trajetório Africano</t>
  </si>
  <si>
    <t>Proposta cUltural Ambeintal- Sacolas de Rua</t>
  </si>
  <si>
    <t>Programação de atividades Culturais</t>
  </si>
  <si>
    <t>Plataforma elevatória BRITO BLOCA</t>
  </si>
  <si>
    <t>Melhoria de Bairro da subprefeitura da Lapa</t>
  </si>
  <si>
    <t>Subprefeitura da Lapa</t>
  </si>
  <si>
    <t>Melhoria de Bairros em Pirituba/Jaraguá</t>
  </si>
  <si>
    <t>Projeto Canta Cantos Coral USP</t>
  </si>
  <si>
    <t>SM TURISMO</t>
  </si>
  <si>
    <t>SUBPREFEITURA LAPA</t>
  </si>
  <si>
    <t>SUBPREFEITURA PIRITUBA/JARAGUÁ</t>
  </si>
  <si>
    <t>SUBPREFEITURA PIRITUBA</t>
  </si>
  <si>
    <t>SUBPREFEITURA CASA VERDE</t>
  </si>
  <si>
    <t>SUBPREFEITURA PINHEIROS</t>
  </si>
  <si>
    <t>CASA CIVIL</t>
  </si>
  <si>
    <t>SM MOBILIDADE TRANSPORTE</t>
  </si>
  <si>
    <t>SM EDUCAÇÃO</t>
  </si>
  <si>
    <t>SUBPREFEITURA FREGUESIA/BRASILÂNDIA</t>
  </si>
  <si>
    <t>SUBPREFEITURA ITAQUERA</t>
  </si>
  <si>
    <t>Melhoria de Bairro da Prefeitura Regional Pirituba/ Jaraguá</t>
  </si>
  <si>
    <t>Prefeitura Regional Pirituba/Jaraguá</t>
  </si>
  <si>
    <t>Readequação do Centro Esportivo de Pirituba</t>
  </si>
  <si>
    <t>Melhoria de bairro da Prefeitura Regional Lapa</t>
  </si>
  <si>
    <t>Prefeitura Regional Lapa</t>
  </si>
  <si>
    <t>Melhoria de bairro da Prefeitura Regional Vila Maria</t>
  </si>
  <si>
    <t>Prefeitura Regional Vila Maria/ Vila Guilherme</t>
  </si>
  <si>
    <t>Melhoria do bairro da Prefeitura Regional Freguesia do Ó/Brasilândia</t>
  </si>
  <si>
    <t>Prefeitura Regional Freguesia/Brasilândia</t>
  </si>
  <si>
    <t>Realizações de Projetos Culturais/ Teatral/ palestras para o mês da Consciência negra</t>
  </si>
  <si>
    <t>SUBPREFEITURA VILA MARIA/VILA GUILHERME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</si>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</sst>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164" formatCode="&quot;R$&quot;#,##0.00;[Red]\-&quot;R$&quot;#,##0.00"/>
    <numFmt numFmtId="165" formatCode="_-&quot;R$&quot;* #,##0.00_-;\-&quot;R$&quot;* #,##0.00_-;_-&quot;R$&quot;* &quot;-&quot;??_-;_-@_-"/>
    <numFmt numFmtId="166" formatCode="&quot;R$&quot;\ #,##0.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CCCCCC"/>
      </top>
      <bottom style="medium">
        <color rgb="FF000000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3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8" fontId="1" fillId="0" borderId="1" xfId="0" applyNumberFormat="1" applyFont="1" applyBorder="1" applyAlignment="1">
      <alignment horizontal="center" vertical="center" wrapText="1"/>
    </xf>
    <xf numFmtId="166" fontId="0" fillId="0" borderId="1" xfId="0" applyNumberFormat="1" applyBorder="1"/>
    <xf numFmtId="1" fontId="0" fillId="0" borderId="1" xfId="0" applyNumberFormat="1" applyBorder="1"/>
    <xf numFmtId="1" fontId="0" fillId="0" borderId="1" xfId="0" applyNumberFormat="1" applyBorder="1" applyAlignment="1">
      <alignment horizontal="center"/>
    </xf>
    <xf numFmtId="0" fontId="1" fillId="0" borderId="1" xfId="0" applyFont="1" applyFill="1" applyBorder="1"/>
    <xf numFmtId="0" fontId="0" fillId="3" borderId="4" xfId="0" applyFill="1" applyBorder="1" applyAlignment="1">
      <alignment horizontal="center" vertical="center" wrapText="1"/>
    </xf>
    <xf numFmtId="4" fontId="0" fillId="3" borderId="5" xfId="0" applyNumberFormat="1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 wrapText="1"/>
    </xf>
    <xf numFmtId="4" fontId="0" fillId="3" borderId="7" xfId="0" applyNumberForma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64" fontId="0" fillId="0" borderId="0" xfId="0" applyNumberFormat="1"/>
    <xf numFmtId="164" fontId="0" fillId="0" borderId="5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164" fontId="0" fillId="0" borderId="7" xfId="0" applyNumberForma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4" fontId="1" fillId="3" borderId="7" xfId="0" applyNumberFormat="1" applyFont="1" applyFill="1" applyBorder="1" applyAlignment="1">
      <alignment horizontal="center" vertical="center" wrapText="1"/>
    </xf>
    <xf numFmtId="165" fontId="0" fillId="0" borderId="0" xfId="1" applyFont="1"/>
    <xf numFmtId="164" fontId="0" fillId="0" borderId="0" xfId="1" applyNumberFormat="1" applyFont="1"/>
    <xf numFmtId="164" fontId="1" fillId="0" borderId="0" xfId="1" applyNumberFormat="1" applyFont="1"/>
    <xf numFmtId="164" fontId="1" fillId="0" borderId="0" xfId="0" applyNumberFormat="1" applyFont="1"/>
    <xf numFmtId="164" fontId="3" fillId="0" borderId="0" xfId="1" applyNumberFormat="1" applyFont="1"/>
    <xf numFmtId="164" fontId="1" fillId="0" borderId="7" xfId="0" applyNumberFormat="1" applyFont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2017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'2017'!$A$22:$A$29</c:f>
              <c:strCache>
                <c:ptCount val="8"/>
                <c:pt idx="0">
                  <c:v>SUBPREFEITURA PIRITUBA/JARAGUÁ</c:v>
                </c:pt>
                <c:pt idx="1">
                  <c:v>SM CULTURA</c:v>
                </c:pt>
                <c:pt idx="2">
                  <c:v>SUBPREFEITURA LAPA</c:v>
                </c:pt>
                <c:pt idx="3">
                  <c:v>SUBPREFEITURA VILA MARIA/VILA GUILHERME</c:v>
                </c:pt>
                <c:pt idx="4">
                  <c:v>SUBPREFEITURA FREGUESIA/BRASILÂNDIA</c:v>
                </c:pt>
                <c:pt idx="5">
                  <c:v>SME RELAÇÕES GOVERNAMENTAIS</c:v>
                </c:pt>
                <c:pt idx="7">
                  <c:v>TOTAL</c:v>
                </c:pt>
              </c:strCache>
            </c:strRef>
          </c:cat>
          <c:val>
            <c:numRef>
              <c:f>'2017'!$B$22:$B$29</c:f>
              <c:numCache>
                <c:formatCode>"R$"#,##0.00;[Red]\-"R$"#,##0.00</c:formatCode>
                <c:ptCount val="8"/>
                <c:pt idx="0">
                  <c:v>1500000</c:v>
                </c:pt>
                <c:pt idx="1">
                  <c:v>507000</c:v>
                </c:pt>
                <c:pt idx="2">
                  <c:v>300000</c:v>
                </c:pt>
                <c:pt idx="3">
                  <c:v>100000</c:v>
                </c:pt>
                <c:pt idx="4">
                  <c:v>200000</c:v>
                </c:pt>
                <c:pt idx="5">
                  <c:v>12374.73</c:v>
                </c:pt>
                <c:pt idx="7">
                  <c:v>2619374.73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ACE-408B-80E5-62B0CA482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60295808"/>
        <c:axId val="1384915920"/>
      </c:barChart>
      <c:catAx>
        <c:axId val="11602958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4915920"/>
        <c:crosses val="autoZero"/>
        <c:auto val="1"/>
        <c:lblAlgn val="ctr"/>
        <c:lblOffset val="100"/>
        <c:noMultiLvlLbl val="0"/>
      </c:catAx>
      <c:valAx>
        <c:axId val="13849159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;[Red]\-&quot;R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1602958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ao orçamento 2018 liberadas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'2018'!$A$34:$A$41</c:f>
              <c:strCache>
                <c:ptCount val="7"/>
                <c:pt idx="0">
                  <c:v>SM CULTURA</c:v>
                </c:pt>
                <c:pt idx="1">
                  <c:v>SM SAÚDE</c:v>
                </c:pt>
                <c:pt idx="2">
                  <c:v>SUBPREFEITURA PIRITUBA</c:v>
                </c:pt>
                <c:pt idx="3">
                  <c:v>SUBPREFEITURA CASA VERDE</c:v>
                </c:pt>
                <c:pt idx="4">
                  <c:v>SUBPREFEITURA PINHEIROS</c:v>
                </c:pt>
                <c:pt idx="5">
                  <c:v>CASA CIVIL</c:v>
                </c:pt>
                <c:pt idx="6">
                  <c:v>SUBPREFEITURA LAPA</c:v>
                </c:pt>
              </c:strCache>
            </c:strRef>
          </c:cat>
          <c:val>
            <c:numRef>
              <c:f>'2018'!$B$34:$B$41</c:f>
              <c:numCache>
                <c:formatCode>"R$"#,##0.00;[Red]\-"R$"#,##0.00</c:formatCode>
                <c:ptCount val="8"/>
                <c:pt idx="0">
                  <c:v>649650</c:v>
                </c:pt>
                <c:pt idx="1">
                  <c:v>200000</c:v>
                </c:pt>
                <c:pt idx="2">
                  <c:v>1023900</c:v>
                </c:pt>
                <c:pt idx="3">
                  <c:v>73000</c:v>
                </c:pt>
                <c:pt idx="4">
                  <c:v>203000</c:v>
                </c:pt>
                <c:pt idx="5">
                  <c:v>18550.310000000001</c:v>
                </c:pt>
                <c:pt idx="6">
                  <c:v>300000</c:v>
                </c:pt>
                <c:pt idx="7">
                  <c:v>2468100.31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4-42F9-8D19-7FCE25974C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58545104"/>
        <c:axId val="1383477552"/>
      </c:barChart>
      <c:catAx>
        <c:axId val="135854510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83477552"/>
        <c:crosses val="autoZero"/>
        <c:auto val="1"/>
        <c:lblAlgn val="ctr"/>
        <c:lblOffset val="100"/>
        <c:noMultiLvlLbl val="0"/>
      </c:catAx>
      <c:valAx>
        <c:axId val="1383477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R$&quot;#,##0.00;[Red]\-&quot;R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35854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Emendas liberadas ao orçamento 2019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t-BR"/>
        </a:p>
      </c:tx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'2019'!$A$27:$A$36</c:f>
              <c:strCache>
                <c:ptCount val="9"/>
                <c:pt idx="0">
                  <c:v>SM CULTURA</c:v>
                </c:pt>
                <c:pt idx="1">
                  <c:v>SM TURISMO</c:v>
                </c:pt>
                <c:pt idx="2">
                  <c:v>SM MOBILIDADE TRANSPORTE</c:v>
                </c:pt>
                <c:pt idx="3">
                  <c:v>SM EDUCAÇÃO</c:v>
                </c:pt>
                <c:pt idx="4">
                  <c:v>SUBPREFEITURA PINHEIROS</c:v>
                </c:pt>
                <c:pt idx="5">
                  <c:v>SUBPREFEITURA PIRITUBA/JARAGUÁ</c:v>
                </c:pt>
                <c:pt idx="6">
                  <c:v>SUBPREFEITURA FREGUESIA/BRASILÂNDIA</c:v>
                </c:pt>
                <c:pt idx="7">
                  <c:v>SUBPREFEITURA LAPA</c:v>
                </c:pt>
                <c:pt idx="8">
                  <c:v>SUBPREFEITURA ITAQUERA</c:v>
                </c:pt>
              </c:strCache>
            </c:strRef>
          </c:cat>
          <c:val>
            <c:numRef>
              <c:f>'2019'!$B$27:$B$36</c:f>
              <c:numCache>
                <c:formatCode>"R$"#,##0.00;[Red]\-"R$"#,##0.00</c:formatCode>
                <c:ptCount val="10"/>
                <c:pt idx="0">
                  <c:v>1100000</c:v>
                </c:pt>
                <c:pt idx="1">
                  <c:v>204000</c:v>
                </c:pt>
                <c:pt idx="2">
                  <c:v>200000</c:v>
                </c:pt>
                <c:pt idx="3">
                  <c:v>85000</c:v>
                </c:pt>
                <c:pt idx="4">
                  <c:v>145000</c:v>
                </c:pt>
                <c:pt idx="5">
                  <c:v>300000</c:v>
                </c:pt>
                <c:pt idx="6">
                  <c:v>40000</c:v>
                </c:pt>
                <c:pt idx="7">
                  <c:v>385000</c:v>
                </c:pt>
                <c:pt idx="8">
                  <c:v>60000</c:v>
                </c:pt>
                <c:pt idx="9">
                  <c:v>2519000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A-4E68-B502-30C00A60CB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93897408"/>
        <c:axId val="1235883216"/>
      </c:barChart>
      <c:catAx>
        <c:axId val="99389740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1235883216"/>
        <c:crosses val="autoZero"/>
        <c:auto val="1"/>
        <c:lblAlgn val="ctr"/>
        <c:lblOffset val="100"/>
        <c:noMultiLvlLbl val="0"/>
      </c:catAx>
      <c:valAx>
        <c:axId val="1235883216"/>
        <c:scaling>
          <c:orientation val="minMax"/>
        </c:scaling>
        <c:delete val="0"/>
        <c:axPos val="b"/>
        <c:numFmt formatCode="&quot;R$&quot;#,##0.00;[Red]\-&quot;R$&quot;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t-BR"/>
          </a:p>
        </c:txPr>
        <c:crossAx val="9938974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t-BR"/>
    </a:p>
  </c:txPr>
  <c:printSettings>
    <c:headerFooter/>
    <c:pageMargins b="0.78740157499999996" l="0.511811024" r="0.511811024" t="0.78740157499999996" header="0.31496062000000002" footer="0.3149606200000000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647700</xdr:colOff>
      <xdr:row>19</xdr:row>
      <xdr:rowOff>190499</xdr:rowOff>
    </xdr:from>
    <xdr:to>
      <xdr:col>7</xdr:col>
      <xdr:colOff>85725</xdr:colOff>
      <xdr:row>32</xdr:row>
      <xdr:rowOff>166686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D98C71E-F452-4793-9A7F-30DB35EC0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552450</xdr:colOff>
      <xdr:row>31</xdr:row>
      <xdr:rowOff>161925</xdr:rowOff>
    </xdr:from>
    <xdr:to>
      <xdr:col>7</xdr:col>
      <xdr:colOff>285750</xdr:colOff>
      <xdr:row>44</xdr:row>
      <xdr:rowOff>85725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1756499-9C07-4B8E-A79A-B32F4F5B44E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480060</xdr:colOff>
      <xdr:row>21</xdr:row>
      <xdr:rowOff>120967</xdr:rowOff>
    </xdr:from>
    <xdr:to>
      <xdr:col>8</xdr:col>
      <xdr:colOff>403860</xdr:colOff>
      <xdr:row>36</xdr:row>
      <xdr:rowOff>14287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31DBCE1-0061-4542-A99B-E2997EFCAA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64E718-FE37-4B59-9A94-CE1FE4CF0B8B}">
  <dimension ref="A1:G9"/>
  <sheetViews>
    <sheetView workbookViewId="0">
      <selection activeCell="C7" sqref="C7"/>
    </sheetView>
  </sheetViews>
  <sheetFormatPr defaultRowHeight="15" x14ac:dyDescent="0.25"/>
  <cols>
    <col min="3" max="3" width="20" customWidth="1"/>
    <col min="5" max="5" width="14.85546875" customWidth="1"/>
    <col min="7" max="7" width="14" customWidth="1"/>
  </cols>
  <sheetData>
    <row r="1" spans="1:7" x14ac:dyDescent="0.25">
      <c r="A1" s="35" t="s">
        <v>20</v>
      </c>
      <c r="B1" s="35"/>
      <c r="C1" s="35"/>
      <c r="D1" s="35"/>
      <c r="E1" s="35"/>
      <c r="F1" s="35"/>
      <c r="G1" s="35"/>
    </row>
    <row r="2" spans="1:7" x14ac:dyDescent="0.25">
      <c r="A2" s="35" t="s">
        <v>0</v>
      </c>
      <c r="B2" s="35"/>
      <c r="C2" s="35"/>
      <c r="D2" s="35"/>
      <c r="E2" s="35"/>
      <c r="F2" s="35"/>
      <c r="G2" s="35"/>
    </row>
    <row r="4" spans="1:7" x14ac:dyDescent="0.25">
      <c r="B4" s="33" t="s">
        <v>1</v>
      </c>
      <c r="C4" s="34"/>
      <c r="D4" s="33" t="s">
        <v>4</v>
      </c>
      <c r="E4" s="34"/>
      <c r="F4" s="33" t="s">
        <v>5</v>
      </c>
      <c r="G4" s="34"/>
    </row>
    <row r="5" spans="1:7" x14ac:dyDescent="0.25">
      <c r="A5" s="5" t="s">
        <v>6</v>
      </c>
      <c r="B5" s="2" t="s">
        <v>2</v>
      </c>
      <c r="C5" s="2" t="s">
        <v>3</v>
      </c>
      <c r="D5" s="2" t="s">
        <v>2</v>
      </c>
      <c r="E5" s="2" t="s">
        <v>3</v>
      </c>
      <c r="F5" s="2" t="s">
        <v>2</v>
      </c>
      <c r="G5" s="2" t="s">
        <v>3</v>
      </c>
    </row>
    <row r="6" spans="1:7" x14ac:dyDescent="0.25">
      <c r="A6" s="3">
        <v>2017</v>
      </c>
      <c r="B6" s="8">
        <v>95</v>
      </c>
      <c r="C6" s="7">
        <f>168280*1000</f>
        <v>168280000</v>
      </c>
      <c r="D6" s="9">
        <v>12</v>
      </c>
      <c r="E6" s="7">
        <v>6000000</v>
      </c>
      <c r="F6" s="9">
        <v>13</v>
      </c>
      <c r="G6" s="7">
        <v>2619374.73</v>
      </c>
    </row>
    <row r="7" spans="1:7" x14ac:dyDescent="0.25">
      <c r="A7" s="3">
        <v>2018</v>
      </c>
      <c r="B7" s="8">
        <v>90</v>
      </c>
      <c r="C7" s="7">
        <f>298430*1000</f>
        <v>298430000</v>
      </c>
      <c r="D7" s="9">
        <v>12</v>
      </c>
      <c r="E7" s="7">
        <v>3000000</v>
      </c>
      <c r="F7" s="9">
        <v>24</v>
      </c>
      <c r="G7" s="7">
        <v>2468100.31</v>
      </c>
    </row>
    <row r="8" spans="1:7" x14ac:dyDescent="0.25">
      <c r="A8" s="3">
        <v>2019</v>
      </c>
      <c r="B8" s="8">
        <v>115</v>
      </c>
      <c r="C8" s="7">
        <f>385939.86*1000</f>
        <v>385939860</v>
      </c>
      <c r="D8" s="9">
        <v>14</v>
      </c>
      <c r="E8" s="7">
        <v>4000000</v>
      </c>
      <c r="F8" s="9">
        <v>16</v>
      </c>
      <c r="G8" s="7">
        <v>2519000</v>
      </c>
    </row>
    <row r="9" spans="1:7" x14ac:dyDescent="0.25">
      <c r="A9" s="10">
        <v>2020</v>
      </c>
      <c r="B9" s="8"/>
      <c r="C9" s="7"/>
      <c r="D9" s="9"/>
      <c r="E9" s="7"/>
      <c r="F9" s="9"/>
      <c r="G9" s="7"/>
    </row>
  </sheetData>
  <mergeCells count="5">
    <mergeCell ref="B4:C4"/>
    <mergeCell ref="D4:E4"/>
    <mergeCell ref="F4:G4"/>
    <mergeCell ref="A1:G1"/>
    <mergeCell ref="A2:G2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F646E-D761-4A48-B3C1-49005E35D693}">
  <dimension ref="A1:C32"/>
  <sheetViews>
    <sheetView topLeftCell="A8" workbookViewId="0">
      <selection activeCell="B28" sqref="B28"/>
    </sheetView>
  </sheetViews>
  <sheetFormatPr defaultRowHeight="15" x14ac:dyDescent="0.25"/>
  <cols>
    <col min="1" max="1" width="40.7109375" customWidth="1"/>
    <col min="2" max="2" width="26.28515625" customWidth="1"/>
    <col min="3" max="3" width="29.140625" customWidth="1"/>
  </cols>
  <sheetData>
    <row r="1" spans="1:3" x14ac:dyDescent="0.25">
      <c r="A1" s="35" t="s">
        <v>20</v>
      </c>
      <c r="B1" s="35"/>
      <c r="C1" s="35"/>
    </row>
    <row r="2" spans="1:3" x14ac:dyDescent="0.25">
      <c r="A2" s="35" t="s">
        <v>14</v>
      </c>
      <c r="B2" s="35"/>
      <c r="C2" s="35"/>
    </row>
    <row r="3" spans="1:3" x14ac:dyDescent="0.25">
      <c r="A3" s="4"/>
      <c r="B3" s="4"/>
      <c r="C3" s="4"/>
    </row>
    <row r="4" spans="1:3" ht="15.75" thickBot="1" x14ac:dyDescent="0.3">
      <c r="A4" s="5" t="s">
        <v>7</v>
      </c>
      <c r="B4" s="5" t="s">
        <v>8</v>
      </c>
      <c r="C4" s="5" t="s">
        <v>9</v>
      </c>
    </row>
    <row r="5" spans="1:3" ht="30.75" thickBot="1" x14ac:dyDescent="0.3">
      <c r="A5" s="11" t="s">
        <v>90</v>
      </c>
      <c r="B5" s="12">
        <v>750000</v>
      </c>
      <c r="C5" s="13" t="s">
        <v>91</v>
      </c>
    </row>
    <row r="6" spans="1:3" ht="15.75" thickBot="1" x14ac:dyDescent="0.3">
      <c r="A6" s="14" t="s">
        <v>21</v>
      </c>
      <c r="B6" s="15">
        <v>93000</v>
      </c>
      <c r="C6" s="16" t="s">
        <v>22</v>
      </c>
    </row>
    <row r="7" spans="1:3" ht="30.75" thickBot="1" x14ac:dyDescent="0.3">
      <c r="A7" s="14" t="s">
        <v>92</v>
      </c>
      <c r="B7" s="15">
        <v>200000</v>
      </c>
      <c r="C7" s="16" t="s">
        <v>91</v>
      </c>
    </row>
    <row r="8" spans="1:3" ht="30.75" thickBot="1" x14ac:dyDescent="0.3">
      <c r="A8" s="14" t="s">
        <v>93</v>
      </c>
      <c r="B8" s="15">
        <v>300000</v>
      </c>
      <c r="C8" s="16" t="s">
        <v>94</v>
      </c>
    </row>
    <row r="9" spans="1:3" ht="30.75" thickBot="1" x14ac:dyDescent="0.3">
      <c r="A9" s="14" t="s">
        <v>95</v>
      </c>
      <c r="B9" s="15">
        <v>100000</v>
      </c>
      <c r="C9" s="16" t="s">
        <v>96</v>
      </c>
    </row>
    <row r="10" spans="1:3" ht="15.75" thickBot="1" x14ac:dyDescent="0.3">
      <c r="A10" s="14" t="s">
        <v>21</v>
      </c>
      <c r="B10" s="15">
        <v>69000</v>
      </c>
      <c r="C10" s="16" t="s">
        <v>22</v>
      </c>
    </row>
    <row r="11" spans="1:3" ht="30.75" thickBot="1" x14ac:dyDescent="0.3">
      <c r="A11" s="14" t="s">
        <v>90</v>
      </c>
      <c r="B11" s="15">
        <v>550000</v>
      </c>
      <c r="C11" s="16" t="s">
        <v>91</v>
      </c>
    </row>
    <row r="12" spans="1:3" ht="30.75" thickBot="1" x14ac:dyDescent="0.3">
      <c r="A12" s="14" t="s">
        <v>97</v>
      </c>
      <c r="B12" s="15">
        <v>200000</v>
      </c>
      <c r="C12" s="16" t="s">
        <v>98</v>
      </c>
    </row>
    <row r="13" spans="1:3" ht="15.75" thickBot="1" x14ac:dyDescent="0.3">
      <c r="A13" s="14" t="s">
        <v>21</v>
      </c>
      <c r="B13" s="15">
        <v>95000</v>
      </c>
      <c r="C13" s="16" t="s">
        <v>22</v>
      </c>
    </row>
    <row r="14" spans="1:3" ht="30.75" thickBot="1" x14ac:dyDescent="0.3">
      <c r="A14" s="14" t="s">
        <v>99</v>
      </c>
      <c r="B14" s="15">
        <v>30000</v>
      </c>
      <c r="C14" s="16" t="s">
        <v>22</v>
      </c>
    </row>
    <row r="15" spans="1:3" ht="30.75" thickBot="1" x14ac:dyDescent="0.3">
      <c r="A15" s="14" t="s">
        <v>23</v>
      </c>
      <c r="B15" s="15">
        <v>120000</v>
      </c>
      <c r="C15" s="16" t="s">
        <v>22</v>
      </c>
    </row>
    <row r="16" spans="1:3" ht="15.75" thickBot="1" x14ac:dyDescent="0.3">
      <c r="A16" s="14" t="s">
        <v>21</v>
      </c>
      <c r="B16" s="15">
        <v>100000</v>
      </c>
      <c r="C16" s="16" t="s">
        <v>22</v>
      </c>
    </row>
    <row r="17" spans="1:3" ht="30.75" thickBot="1" x14ac:dyDescent="0.3">
      <c r="A17" s="14" t="s">
        <v>24</v>
      </c>
      <c r="B17" s="15">
        <v>12374.73</v>
      </c>
      <c r="C17" s="16" t="s">
        <v>25</v>
      </c>
    </row>
    <row r="18" spans="1:3" ht="15.75" thickBot="1" x14ac:dyDescent="0.3">
      <c r="A18" s="24"/>
      <c r="B18" s="32">
        <f>SUM(B5:B17)</f>
        <v>2619374.73</v>
      </c>
      <c r="C18" s="25"/>
    </row>
    <row r="20" spans="1:3" x14ac:dyDescent="0.25">
      <c r="A20" t="s">
        <v>10</v>
      </c>
    </row>
    <row r="21" spans="1:3" x14ac:dyDescent="0.25">
      <c r="A21" t="s">
        <v>17</v>
      </c>
      <c r="B21" s="27" t="s">
        <v>12</v>
      </c>
    </row>
    <row r="22" spans="1:3" x14ac:dyDescent="0.25">
      <c r="A22" t="s">
        <v>81</v>
      </c>
      <c r="B22" s="28">
        <f>+B5+B7+B11</f>
        <v>1500000</v>
      </c>
    </row>
    <row r="23" spans="1:3" x14ac:dyDescent="0.25">
      <c r="A23" t="s">
        <v>13</v>
      </c>
      <c r="B23" s="28">
        <f>+B6+B10+B13+B14+B15+B16</f>
        <v>507000</v>
      </c>
    </row>
    <row r="24" spans="1:3" x14ac:dyDescent="0.25">
      <c r="A24" t="s">
        <v>80</v>
      </c>
      <c r="B24" s="28">
        <f>+B8</f>
        <v>300000</v>
      </c>
    </row>
    <row r="25" spans="1:3" x14ac:dyDescent="0.25">
      <c r="A25" t="s">
        <v>100</v>
      </c>
      <c r="B25" s="28">
        <f>+B9</f>
        <v>100000</v>
      </c>
    </row>
    <row r="26" spans="1:3" x14ac:dyDescent="0.25">
      <c r="A26" t="s">
        <v>88</v>
      </c>
      <c r="B26" s="28">
        <f>+B12</f>
        <v>200000</v>
      </c>
    </row>
    <row r="27" spans="1:3" x14ac:dyDescent="0.25">
      <c r="A27" t="s">
        <v>26</v>
      </c>
      <c r="B27" s="28">
        <f>+B17</f>
        <v>12374.73</v>
      </c>
    </row>
    <row r="28" spans="1:3" x14ac:dyDescent="0.25">
      <c r="B28" s="28"/>
    </row>
    <row r="29" spans="1:3" x14ac:dyDescent="0.25">
      <c r="A29" t="s">
        <v>101</v>
      </c>
      <c r="B29" s="29">
        <f>SUM(B22:B28)</f>
        <v>2619374.73</v>
      </c>
    </row>
    <row r="30" spans="1:3" x14ac:dyDescent="0.25">
      <c r="B30" s="27"/>
    </row>
    <row r="31" spans="1:3" x14ac:dyDescent="0.25">
      <c r="B31" s="27"/>
    </row>
    <row r="32" spans="1:3" x14ac:dyDescent="0.25">
      <c r="B32" s="27"/>
    </row>
  </sheetData>
  <sortState xmlns:xlrd2="http://schemas.microsoft.com/office/spreadsheetml/2017/richdata2" ref="A5:C18">
    <sortCondition ref="C5:C18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0C0322-019F-4C7D-877F-0FE3F20018ED}">
  <dimension ref="A1:C41"/>
  <sheetViews>
    <sheetView topLeftCell="A20" workbookViewId="0">
      <selection activeCell="B41" sqref="B41"/>
    </sheetView>
  </sheetViews>
  <sheetFormatPr defaultRowHeight="15" x14ac:dyDescent="0.25"/>
  <cols>
    <col min="1" max="1" width="30.28515625" customWidth="1"/>
    <col min="2" max="2" width="20.85546875" customWidth="1"/>
    <col min="3" max="3" width="27.140625" customWidth="1"/>
  </cols>
  <sheetData>
    <row r="1" spans="1:3" x14ac:dyDescent="0.25">
      <c r="A1" s="35" t="s">
        <v>20</v>
      </c>
      <c r="B1" s="35"/>
      <c r="C1" s="35"/>
    </row>
    <row r="2" spans="1:3" x14ac:dyDescent="0.25">
      <c r="A2" s="35" t="s">
        <v>16</v>
      </c>
      <c r="B2" s="35"/>
      <c r="C2" s="35"/>
    </row>
    <row r="4" spans="1:3" ht="15.75" thickBot="1" x14ac:dyDescent="0.3">
      <c r="A4" s="3" t="s">
        <v>7</v>
      </c>
      <c r="B4" s="3" t="s">
        <v>8</v>
      </c>
      <c r="C4" s="3" t="s">
        <v>9</v>
      </c>
    </row>
    <row r="5" spans="1:3" ht="30.75" thickBot="1" x14ac:dyDescent="0.3">
      <c r="A5" s="17" t="s">
        <v>49</v>
      </c>
      <c r="B5" s="19">
        <v>20000</v>
      </c>
      <c r="C5" s="20" t="s">
        <v>22</v>
      </c>
    </row>
    <row r="6" spans="1:3" ht="45.75" thickBot="1" x14ac:dyDescent="0.3">
      <c r="A6" s="21" t="s">
        <v>50</v>
      </c>
      <c r="B6" s="22">
        <v>40000</v>
      </c>
      <c r="C6" s="23" t="s">
        <v>22</v>
      </c>
    </row>
    <row r="7" spans="1:3" ht="30.75" thickBot="1" x14ac:dyDescent="0.3">
      <c r="A7" s="21" t="s">
        <v>51</v>
      </c>
      <c r="B7" s="22">
        <v>30000</v>
      </c>
      <c r="C7" s="23" t="s">
        <v>22</v>
      </c>
    </row>
    <row r="8" spans="1:3" ht="30.75" thickBot="1" x14ac:dyDescent="0.3">
      <c r="A8" s="21" t="s">
        <v>52</v>
      </c>
      <c r="B8" s="22">
        <v>80000</v>
      </c>
      <c r="C8" s="23" t="s">
        <v>22</v>
      </c>
    </row>
    <row r="9" spans="1:3" ht="45.75" thickBot="1" x14ac:dyDescent="0.3">
      <c r="A9" s="21" t="s">
        <v>53</v>
      </c>
      <c r="B9" s="22">
        <v>40000</v>
      </c>
      <c r="C9" s="23" t="s">
        <v>54</v>
      </c>
    </row>
    <row r="10" spans="1:3" ht="30.75" thickBot="1" x14ac:dyDescent="0.3">
      <c r="A10" s="21" t="s">
        <v>55</v>
      </c>
      <c r="B10" s="22">
        <v>100000</v>
      </c>
      <c r="C10" s="23" t="s">
        <v>54</v>
      </c>
    </row>
    <row r="11" spans="1:3" ht="30.75" thickBot="1" x14ac:dyDescent="0.3">
      <c r="A11" s="21" t="s">
        <v>56</v>
      </c>
      <c r="B11" s="22">
        <v>393000</v>
      </c>
      <c r="C11" s="23" t="s">
        <v>57</v>
      </c>
    </row>
    <row r="12" spans="1:3" ht="45.75" thickBot="1" x14ac:dyDescent="0.3">
      <c r="A12" s="21" t="s">
        <v>58</v>
      </c>
      <c r="B12" s="22">
        <v>73000</v>
      </c>
      <c r="C12" s="23" t="s">
        <v>59</v>
      </c>
    </row>
    <row r="13" spans="1:3" ht="15.75" thickBot="1" x14ac:dyDescent="0.3">
      <c r="A13" s="21" t="s">
        <v>60</v>
      </c>
      <c r="B13" s="22">
        <v>143000</v>
      </c>
      <c r="C13" s="23" t="s">
        <v>61</v>
      </c>
    </row>
    <row r="14" spans="1:3" ht="30.75" thickBot="1" x14ac:dyDescent="0.3">
      <c r="A14" s="21" t="s">
        <v>62</v>
      </c>
      <c r="B14" s="22">
        <v>18550.310000000001</v>
      </c>
      <c r="C14" s="23" t="s">
        <v>63</v>
      </c>
    </row>
    <row r="15" spans="1:3" ht="60.75" thickBot="1" x14ac:dyDescent="0.3">
      <c r="A15" s="21" t="s">
        <v>64</v>
      </c>
      <c r="B15" s="22">
        <v>60000</v>
      </c>
      <c r="C15" s="23" t="s">
        <v>61</v>
      </c>
    </row>
    <row r="16" spans="1:3" ht="45.75" thickBot="1" x14ac:dyDescent="0.3">
      <c r="A16" s="21" t="s">
        <v>65</v>
      </c>
      <c r="B16" s="22">
        <v>25000</v>
      </c>
      <c r="C16" s="23" t="s">
        <v>22</v>
      </c>
    </row>
    <row r="17" spans="1:3" ht="30.75" thickBot="1" x14ac:dyDescent="0.3">
      <c r="A17" s="21" t="s">
        <v>66</v>
      </c>
      <c r="B17" s="22">
        <v>100000</v>
      </c>
      <c r="C17" s="23" t="s">
        <v>22</v>
      </c>
    </row>
    <row r="18" spans="1:3" ht="60.75" thickBot="1" x14ac:dyDescent="0.3">
      <c r="A18" s="21" t="s">
        <v>67</v>
      </c>
      <c r="B18" s="22">
        <v>40000</v>
      </c>
      <c r="C18" s="23" t="s">
        <v>22</v>
      </c>
    </row>
    <row r="19" spans="1:3" ht="30.75" thickBot="1" x14ac:dyDescent="0.3">
      <c r="A19" s="21" t="s">
        <v>68</v>
      </c>
      <c r="B19" s="22">
        <v>98000</v>
      </c>
      <c r="C19" s="23" t="s">
        <v>22</v>
      </c>
    </row>
    <row r="20" spans="1:3" ht="30.75" thickBot="1" x14ac:dyDescent="0.3">
      <c r="A20" s="21" t="s">
        <v>69</v>
      </c>
      <c r="B20" s="22">
        <v>100000</v>
      </c>
      <c r="C20" s="23" t="s">
        <v>22</v>
      </c>
    </row>
    <row r="21" spans="1:3" ht="30.75" thickBot="1" x14ac:dyDescent="0.3">
      <c r="A21" s="21" t="s">
        <v>70</v>
      </c>
      <c r="B21" s="22">
        <v>60000</v>
      </c>
      <c r="C21" s="23" t="s">
        <v>54</v>
      </c>
    </row>
    <row r="22" spans="1:3" ht="30.75" thickBot="1" x14ac:dyDescent="0.3">
      <c r="A22" s="21" t="s">
        <v>71</v>
      </c>
      <c r="B22" s="22">
        <v>40000</v>
      </c>
      <c r="C22" s="23" t="s">
        <v>22</v>
      </c>
    </row>
    <row r="23" spans="1:3" ht="30.75" thickBot="1" x14ac:dyDescent="0.3">
      <c r="A23" s="21" t="s">
        <v>72</v>
      </c>
      <c r="B23" s="22">
        <v>19100</v>
      </c>
      <c r="C23" s="23" t="s">
        <v>22</v>
      </c>
    </row>
    <row r="24" spans="1:3" ht="30.75" thickBot="1" x14ac:dyDescent="0.3">
      <c r="A24" s="21" t="s">
        <v>73</v>
      </c>
      <c r="B24" s="22">
        <v>40000</v>
      </c>
      <c r="C24" s="23" t="s">
        <v>57</v>
      </c>
    </row>
    <row r="25" spans="1:3" ht="30.75" thickBot="1" x14ac:dyDescent="0.3">
      <c r="A25" s="21" t="s">
        <v>74</v>
      </c>
      <c r="B25" s="22">
        <v>26000</v>
      </c>
      <c r="C25" s="23" t="s">
        <v>22</v>
      </c>
    </row>
    <row r="26" spans="1:3" ht="30.75" thickBot="1" x14ac:dyDescent="0.3">
      <c r="A26" s="21" t="s">
        <v>75</v>
      </c>
      <c r="B26" s="22">
        <v>300000</v>
      </c>
      <c r="C26" s="23" t="s">
        <v>76</v>
      </c>
    </row>
    <row r="27" spans="1:3" ht="30.75" thickBot="1" x14ac:dyDescent="0.3">
      <c r="A27" s="21" t="s">
        <v>77</v>
      </c>
      <c r="B27" s="22">
        <v>590900</v>
      </c>
      <c r="C27" s="23" t="s">
        <v>57</v>
      </c>
    </row>
    <row r="28" spans="1:3" ht="30.75" thickBot="1" x14ac:dyDescent="0.3">
      <c r="A28" s="21" t="s">
        <v>78</v>
      </c>
      <c r="B28" s="22">
        <v>31550</v>
      </c>
      <c r="C28" s="23" t="s">
        <v>22</v>
      </c>
    </row>
    <row r="29" spans="1:3" x14ac:dyDescent="0.25">
      <c r="A29" s="1"/>
      <c r="B29" s="6">
        <f>SUM(B5:B28)</f>
        <v>2468100.31</v>
      </c>
      <c r="C29" s="1"/>
    </row>
    <row r="31" spans="1:3" x14ac:dyDescent="0.25">
      <c r="A31" t="s">
        <v>10</v>
      </c>
    </row>
    <row r="33" spans="1:2" x14ac:dyDescent="0.25">
      <c r="A33" t="s">
        <v>18</v>
      </c>
      <c r="B33" s="27" t="s">
        <v>8</v>
      </c>
    </row>
    <row r="34" spans="1:2" x14ac:dyDescent="0.25">
      <c r="A34" t="s">
        <v>13</v>
      </c>
      <c r="B34" s="28">
        <f>SUM(B5:B8)+B16+B17+B18+B19+B20+B22+B23+B25+B28</f>
        <v>649650</v>
      </c>
    </row>
    <row r="35" spans="1:2" x14ac:dyDescent="0.25">
      <c r="A35" t="s">
        <v>19</v>
      </c>
      <c r="B35" s="28">
        <f>+B9+B10+B21</f>
        <v>200000</v>
      </c>
    </row>
    <row r="36" spans="1:2" x14ac:dyDescent="0.25">
      <c r="A36" t="s">
        <v>82</v>
      </c>
      <c r="B36" s="28">
        <f>+B11+B24+B27</f>
        <v>1023900</v>
      </c>
    </row>
    <row r="37" spans="1:2" x14ac:dyDescent="0.25">
      <c r="A37" t="s">
        <v>83</v>
      </c>
      <c r="B37" s="28">
        <f>+B12</f>
        <v>73000</v>
      </c>
    </row>
    <row r="38" spans="1:2" x14ac:dyDescent="0.25">
      <c r="A38" t="s">
        <v>84</v>
      </c>
      <c r="B38" s="28">
        <f>+B13+B15</f>
        <v>203000</v>
      </c>
    </row>
    <row r="39" spans="1:2" x14ac:dyDescent="0.25">
      <c r="A39" t="s">
        <v>85</v>
      </c>
      <c r="B39" s="28">
        <f>+B14</f>
        <v>18550.310000000001</v>
      </c>
    </row>
    <row r="40" spans="1:2" x14ac:dyDescent="0.25">
      <c r="A40" t="s">
        <v>80</v>
      </c>
      <c r="B40" s="28">
        <f>+B26</f>
        <v>300000</v>
      </c>
    </row>
    <row r="41" spans="1:2" x14ac:dyDescent="0.25">
      <c r="B41" s="30">
        <f>SUM(B34:B40)</f>
        <v>2468100.31</v>
      </c>
    </row>
  </sheetData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812A5-3D67-4971-9C0A-7A4A8BC2FBD9}">
  <dimension ref="A1:C36"/>
  <sheetViews>
    <sheetView tabSelected="1" topLeftCell="A12" zoomScale="90" zoomScaleNormal="90" workbookViewId="0">
      <selection activeCell="B16" sqref="B16"/>
    </sheetView>
  </sheetViews>
  <sheetFormatPr defaultRowHeight="15" x14ac:dyDescent="0.25"/>
  <cols>
    <col min="1" max="1" width="49.140625" customWidth="1"/>
    <col min="2" max="2" width="18.42578125" customWidth="1"/>
    <col min="3" max="3" width="24" customWidth="1"/>
  </cols>
  <sheetData>
    <row r="1" spans="1:3" x14ac:dyDescent="0.25">
      <c r="A1" s="35" t="s">
        <v>20</v>
      </c>
      <c r="B1" s="35"/>
      <c r="C1" s="35"/>
    </row>
    <row r="2" spans="1:3" x14ac:dyDescent="0.25">
      <c r="A2" s="35" t="s">
        <v>15</v>
      </c>
      <c r="B2" s="35"/>
      <c r="C2" s="35"/>
    </row>
    <row r="4" spans="1:3" ht="15.75" thickBot="1" x14ac:dyDescent="0.3">
      <c r="A4" s="3" t="s">
        <v>7</v>
      </c>
      <c r="B4" s="3" t="s">
        <v>8</v>
      </c>
      <c r="C4" s="3" t="s">
        <v>9</v>
      </c>
    </row>
    <row r="5" spans="1:3" ht="30.75" thickBot="1" x14ac:dyDescent="0.3">
      <c r="A5" s="17" t="s">
        <v>27</v>
      </c>
      <c r="B5" s="19">
        <v>20000</v>
      </c>
      <c r="C5" s="20" t="s">
        <v>28</v>
      </c>
    </row>
    <row r="6" spans="1:3" ht="15.75" thickBot="1" x14ac:dyDescent="0.3">
      <c r="A6" s="21" t="s">
        <v>29</v>
      </c>
      <c r="B6" s="22">
        <v>350000</v>
      </c>
      <c r="C6" s="23" t="s">
        <v>28</v>
      </c>
    </row>
    <row r="7" spans="1:3" ht="15.75" thickBot="1" x14ac:dyDescent="0.3">
      <c r="A7" s="21" t="s">
        <v>30</v>
      </c>
      <c r="B7" s="22">
        <v>24000</v>
      </c>
      <c r="C7" s="23" t="s">
        <v>31</v>
      </c>
    </row>
    <row r="8" spans="1:3" ht="45.75" thickBot="1" x14ac:dyDescent="0.3">
      <c r="A8" s="21" t="s">
        <v>32</v>
      </c>
      <c r="B8" s="22">
        <v>200000</v>
      </c>
      <c r="C8" s="23" t="s">
        <v>33</v>
      </c>
    </row>
    <row r="9" spans="1:3" ht="15.75" thickBot="1" x14ac:dyDescent="0.3">
      <c r="A9" s="21" t="s">
        <v>34</v>
      </c>
      <c r="B9" s="22">
        <v>85000</v>
      </c>
      <c r="C9" s="23" t="s">
        <v>35</v>
      </c>
    </row>
    <row r="10" spans="1:3" ht="30.75" thickBot="1" x14ac:dyDescent="0.3">
      <c r="A10" s="21" t="s">
        <v>36</v>
      </c>
      <c r="B10" s="22">
        <v>60000</v>
      </c>
      <c r="C10" s="23" t="s">
        <v>37</v>
      </c>
    </row>
    <row r="11" spans="1:3" ht="30.75" thickBot="1" x14ac:dyDescent="0.3">
      <c r="A11" s="21" t="s">
        <v>38</v>
      </c>
      <c r="B11" s="22">
        <v>300000</v>
      </c>
      <c r="C11" s="23" t="s">
        <v>39</v>
      </c>
    </row>
    <row r="12" spans="1:3" ht="30.75" thickBot="1" x14ac:dyDescent="0.3">
      <c r="A12" s="21" t="s">
        <v>40</v>
      </c>
      <c r="B12" s="22">
        <v>40000</v>
      </c>
      <c r="C12" s="23" t="s">
        <v>41</v>
      </c>
    </row>
    <row r="13" spans="1:3" ht="30.75" thickBot="1" x14ac:dyDescent="0.3">
      <c r="A13" s="21" t="s">
        <v>42</v>
      </c>
      <c r="B13" s="22">
        <v>300000</v>
      </c>
      <c r="C13" s="23" t="s">
        <v>43</v>
      </c>
    </row>
    <row r="14" spans="1:3" ht="30.75" thickBot="1" x14ac:dyDescent="0.3">
      <c r="A14" s="21" t="s">
        <v>42</v>
      </c>
      <c r="B14" s="22">
        <v>60000</v>
      </c>
      <c r="C14" s="23" t="s">
        <v>44</v>
      </c>
    </row>
    <row r="15" spans="1:3" ht="30.75" thickBot="1" x14ac:dyDescent="0.3">
      <c r="A15" s="21" t="s">
        <v>45</v>
      </c>
      <c r="B15" s="22">
        <v>80000</v>
      </c>
      <c r="C15" s="23" t="s">
        <v>31</v>
      </c>
    </row>
    <row r="16" spans="1:3" ht="15.75" thickBot="1" x14ac:dyDescent="0.3">
      <c r="A16" s="21" t="s">
        <v>29</v>
      </c>
      <c r="B16" s="22">
        <v>330000</v>
      </c>
      <c r="C16" s="23" t="s">
        <v>28</v>
      </c>
    </row>
    <row r="17" spans="1:3" ht="15.75" thickBot="1" x14ac:dyDescent="0.3">
      <c r="A17" s="21" t="s">
        <v>46</v>
      </c>
      <c r="B17" s="22">
        <v>85000</v>
      </c>
      <c r="C17" s="23" t="s">
        <v>37</v>
      </c>
    </row>
    <row r="18" spans="1:3" ht="15.75" thickBot="1" x14ac:dyDescent="0.3">
      <c r="A18" s="21" t="s">
        <v>47</v>
      </c>
      <c r="B18" s="22">
        <v>400000</v>
      </c>
      <c r="C18" s="23" t="s">
        <v>28</v>
      </c>
    </row>
    <row r="19" spans="1:3" ht="30.75" thickBot="1" x14ac:dyDescent="0.3">
      <c r="A19" s="21" t="s">
        <v>48</v>
      </c>
      <c r="B19" s="22">
        <v>100000</v>
      </c>
      <c r="C19" s="23" t="s">
        <v>31</v>
      </c>
    </row>
    <row r="20" spans="1:3" ht="30.75" thickBot="1" x14ac:dyDescent="0.3">
      <c r="A20" s="21" t="s">
        <v>42</v>
      </c>
      <c r="B20" s="22">
        <v>85000</v>
      </c>
      <c r="C20" s="23" t="s">
        <v>43</v>
      </c>
    </row>
    <row r="21" spans="1:3" ht="15.75" thickBot="1" x14ac:dyDescent="0.3">
      <c r="A21" s="14"/>
      <c r="B21" s="26">
        <f>SUM(B5:B20)</f>
        <v>2519000</v>
      </c>
      <c r="C21" s="16"/>
    </row>
    <row r="24" spans="1:3" x14ac:dyDescent="0.25">
      <c r="A24" t="s">
        <v>10</v>
      </c>
    </row>
    <row r="26" spans="1:3" x14ac:dyDescent="0.25">
      <c r="A26" t="s">
        <v>11</v>
      </c>
      <c r="B26" t="s">
        <v>12</v>
      </c>
    </row>
    <row r="27" spans="1:3" x14ac:dyDescent="0.25">
      <c r="A27" t="s">
        <v>13</v>
      </c>
      <c r="B27" s="28">
        <f>+B5+B6+B16+B18</f>
        <v>1100000</v>
      </c>
    </row>
    <row r="28" spans="1:3" x14ac:dyDescent="0.25">
      <c r="A28" t="s">
        <v>79</v>
      </c>
      <c r="B28" s="28">
        <f>+B7+B15+B19</f>
        <v>204000</v>
      </c>
    </row>
    <row r="29" spans="1:3" x14ac:dyDescent="0.25">
      <c r="A29" t="s">
        <v>86</v>
      </c>
      <c r="B29" s="28">
        <f>+B8</f>
        <v>200000</v>
      </c>
    </row>
    <row r="30" spans="1:3" x14ac:dyDescent="0.25">
      <c r="A30" t="s">
        <v>87</v>
      </c>
      <c r="B30" s="28">
        <f>+B9</f>
        <v>85000</v>
      </c>
    </row>
    <row r="31" spans="1:3" x14ac:dyDescent="0.25">
      <c r="A31" t="s">
        <v>84</v>
      </c>
      <c r="B31" s="28">
        <f>+B10+B17</f>
        <v>145000</v>
      </c>
    </row>
    <row r="32" spans="1:3" x14ac:dyDescent="0.25">
      <c r="A32" t="s">
        <v>81</v>
      </c>
      <c r="B32" s="28">
        <f>+B11</f>
        <v>300000</v>
      </c>
    </row>
    <row r="33" spans="1:2" x14ac:dyDescent="0.25">
      <c r="A33" t="s">
        <v>88</v>
      </c>
      <c r="B33" s="31">
        <f>+B12</f>
        <v>40000</v>
      </c>
    </row>
    <row r="34" spans="1:2" x14ac:dyDescent="0.25">
      <c r="A34" t="s">
        <v>80</v>
      </c>
      <c r="B34" s="28">
        <f>+B13+B20</f>
        <v>385000</v>
      </c>
    </row>
    <row r="35" spans="1:2" x14ac:dyDescent="0.25">
      <c r="A35" t="s">
        <v>89</v>
      </c>
      <c r="B35" s="18">
        <f>+B14</f>
        <v>60000</v>
      </c>
    </row>
    <row r="36" spans="1:2" x14ac:dyDescent="0.25">
      <c r="B36" s="30">
        <f>SUM(B27:B35)</f>
        <v>2519000</v>
      </c>
    </row>
  </sheetData>
  <sortState xmlns:xlrd2="http://schemas.microsoft.com/office/spreadsheetml/2017/richdata2" ref="A18:C21">
    <sortCondition ref="C18:C21"/>
  </sortState>
  <mergeCells count="2">
    <mergeCell ref="A1:C1"/>
    <mergeCell ref="A2:C2"/>
  </mergeCells>
  <pageMargins left="0.511811024" right="0.511811024" top="0.78740157499999996" bottom="0.78740157499999996" header="0.31496062000000002" footer="0.31496062000000002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4</vt:i4>
      </vt:variant>
    </vt:vector>
  </HeadingPairs>
  <TitlesOfParts>
    <vt:vector size="4" baseType="lpstr">
      <vt:lpstr>Resumo</vt:lpstr>
      <vt:lpstr>2017</vt:lpstr>
      <vt:lpstr>2018</vt:lpstr>
      <vt:lpstr>2019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2020-03-20T18:16:24Z</dcterms:created>
  <dcterms:modified xsi:type="dcterms:W3CDTF">2020-09-17T20:01:10Z</dcterms:modified>
</cp:coreProperties>
</file>