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8_{59CDC267-7A7F-4075-A4F6-470717F086A0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4" l="1"/>
  <c r="B36" i="4"/>
  <c r="B35" i="4"/>
  <c r="B38" i="4"/>
  <c r="B37" i="4"/>
  <c r="B34" i="4"/>
  <c r="B33" i="4"/>
  <c r="B32" i="4"/>
  <c r="B31" i="4"/>
  <c r="B30" i="4"/>
  <c r="B40" i="4" s="1"/>
  <c r="G8" i="1" s="1"/>
  <c r="B24" i="4"/>
  <c r="B35" i="3"/>
  <c r="B36" i="3"/>
  <c r="B32" i="3"/>
  <c r="B37" i="3"/>
  <c r="B38" i="3"/>
  <c r="B34" i="3"/>
  <c r="B33" i="3"/>
  <c r="B27" i="3"/>
  <c r="B39" i="3" l="1"/>
  <c r="G7" i="1" s="1"/>
  <c r="B42" i="2"/>
  <c r="B34" i="2"/>
  <c r="B32" i="2"/>
  <c r="B43" i="2"/>
  <c r="B30" i="2"/>
  <c r="B36" i="2"/>
  <c r="B48" i="2" s="1"/>
  <c r="B28" i="2"/>
  <c r="B26" i="2"/>
  <c r="B47" i="2" s="1"/>
  <c r="B20" i="2"/>
  <c r="B46" i="2" s="1"/>
  <c r="B16" i="2"/>
  <c r="B45" i="2" s="1"/>
  <c r="B13" i="2"/>
  <c r="B44" i="2" s="1"/>
  <c r="B11" i="2"/>
  <c r="B9" i="2"/>
  <c r="B6" i="2"/>
  <c r="B41" i="2" s="1"/>
  <c r="B49" i="2" s="1"/>
  <c r="G6" i="1" s="1"/>
  <c r="B37" i="2" l="1"/>
</calcChain>
</file>

<file path=xl/sharedStrings.xml><?xml version="1.0" encoding="utf-8"?>
<sst xmlns="http://schemas.openxmlformats.org/spreadsheetml/2006/main" count="183" uniqueCount="124">
  <si>
    <t>Emendas propostas ao orçamento municipal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</si>
  <si>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</si>
  <si>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</si>
  <si>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</si>
  <si>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</si>
  <si>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</si>
  <si>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</si>
  <si>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</si>
  <si>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</si>
  <si>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</si>
  <si>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</si>
  <si>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</si>
  <si>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SM CULTURA</t>
  </si>
  <si>
    <t>SM ESPORTES E LAZER</t>
  </si>
  <si>
    <t>TOTAL</t>
  </si>
  <si>
    <t>Secretaria Municipal da Saude</t>
  </si>
  <si>
    <t>Secretaria Municipal de Esportes e Lazer</t>
  </si>
  <si>
    <t>Emendas ao Orçamento 2017 Liberadas</t>
  </si>
  <si>
    <t>Secretaria Municipal de Cultura</t>
  </si>
  <si>
    <t>Emendas ao Orçamento 2019 Liberadas</t>
  </si>
  <si>
    <t>Emendas ao Orçamento 2018 Liberadas</t>
  </si>
  <si>
    <t>Orgão Executor</t>
  </si>
  <si>
    <t>ÓRGÃO EXECUTOR</t>
  </si>
  <si>
    <t>SM SAÚDE</t>
  </si>
  <si>
    <t>Vereador Claudinho de Souza</t>
  </si>
  <si>
    <t>Instalação de Elevador na CEI Menino Jesus</t>
  </si>
  <si>
    <t>Secretaria Municipal de Educação</t>
  </si>
  <si>
    <t>Troca do Telhado do CDC Vinoca, localizado na Rua Vitor Roger, 35, Bairro Vila Nova Cachoeirinha</t>
  </si>
  <si>
    <t>Instalação de Alambrado no CDC Jardim Cachoeira, localizado na Rua Monsenhor Paulo Fernandes de Barros, 28, Jardim Cachoeira</t>
  </si>
  <si>
    <t>Instalação de Ar Condicionado para a Casa de Cultura Salvador Ligabue no Largo da Matriz na Freguesia do Ó</t>
  </si>
  <si>
    <t>Implantação de Aparelhos para a 3ª Idade</t>
  </si>
  <si>
    <t>Prefeitura Regional Pirituba/Jaraguá</t>
  </si>
  <si>
    <t>Implantação de Equipamentos de Ginástica na Região da Freguesia do Ó</t>
  </si>
  <si>
    <t>Prefeitura Regional Freguesia/Brasilândia</t>
  </si>
  <si>
    <t>Reforma do Escadão Localizado no Final da Rua Cavatton Que Compreende a Rua José Nicolini em Frente ao nº 250</t>
  </si>
  <si>
    <t>Revitalização da Praça Dalva Aparecida dos Santos e Implantação de Aparelhos de Ginástica</t>
  </si>
  <si>
    <t>Prefeitura Regional Casa Verde/Cachoeirinha</t>
  </si>
  <si>
    <t>Implantação de Equipamentos de Ginástica</t>
  </si>
  <si>
    <t>Construção de Quadra Poliesportiva Localizada na Avenida Inajar De Souza Esquina com a Rua Capitão José Machado</t>
  </si>
  <si>
    <t>Auxílio Financeiro para o Hospital AC Camargo cirurgia de alta complexidade, bairro da Liberdade.</t>
  </si>
  <si>
    <t>Auxílio Financeiro para o Hospital Amparo Maternal (adm. Hospital Santa Catarina) localizado na Rua Loefgren, 1901 - Vila Clementina.</t>
  </si>
  <si>
    <t>Auxílio Financeiro para o Hospital do Pari localizado Rua Hannemann, 234 - Bairro do Pari.</t>
  </si>
  <si>
    <t>Equipamentos e Custeio - IBCC Instituto do Câncer - AIH de Média Complexidade</t>
  </si>
  <si>
    <t>Instituto do Câncer Doutor Arnaldo, cirurgias de alta complexidade e manutenção para extra físico e financeiro.</t>
  </si>
  <si>
    <t>Revitalização e melhorias na PR Freguesia do Ó/ Brasilândia</t>
  </si>
  <si>
    <t>Implantação de iluminação do CDC Vila Ursulina, local: Av. Otaviano Alves de Lima, 1881</t>
  </si>
  <si>
    <t>Implantação de alambrados em duas quadras poliesportivas, local: Rua João Pereira Porto</t>
  </si>
  <si>
    <t>Construção de Cobertura Metálica para Quadra Poliesportiva</t>
  </si>
  <si>
    <t>Eventos</t>
  </si>
  <si>
    <t>Secretaria Especial de Relações Governamentais</t>
  </si>
  <si>
    <t>SM EDUCAÇÃO</t>
  </si>
  <si>
    <t>Prefeitura PIRITUBA/JARAGUÁ</t>
  </si>
  <si>
    <t>Prefeitura FREGUESIA/BRASILÂNDIA</t>
  </si>
  <si>
    <t>Prefeitura CASA VERDE/CACHOEIRINHA</t>
  </si>
  <si>
    <t>Secretaria RELAÇÕES GOVERNAMENTAIS</t>
  </si>
  <si>
    <t>Cobertura das quadras de bocha e footvolley - Trata-se de melhoria de infraestrutura visando o incentivo às práticas desportivas.</t>
  </si>
  <si>
    <t>Secretaria Municipal de Esporte e Lazer</t>
  </si>
  <si>
    <t>Campeonato de Judô Comunidade - Visa incentivar a prática desportiva no município.</t>
  </si>
  <si>
    <t>Cobertura de quadra poliesportiva, localizada na rua Capitão Franscisco Teixeira Nogueira, s/n Barra funda</t>
  </si>
  <si>
    <t>Subprefeitura da Lapa</t>
  </si>
  <si>
    <t>Revitalização e melhorias do bairro</t>
  </si>
  <si>
    <t>Subprefeitura de Freguesia do Ó</t>
  </si>
  <si>
    <t>Aquisição de 7 balanças;01 bebedouro;20 cadeiras;03 computadores; 10 estantes;03 impressoras; 25 longarinas; 15 ventiladores para o CR/DST/AIDS. Freguesia do Ó</t>
  </si>
  <si>
    <t>Secretaria Municipal de Saúde</t>
  </si>
  <si>
    <t>Auxilio financeiro para o Hospital do Servidor Público</t>
  </si>
  <si>
    <t>Aquisição para o RHC Hospital Dia Freguesia do Ó/Brasilândia de 01 armário/ 01 aspirador/ 03 balanças/ 01 bisturi/ 03 braçadeiras/ 08 cadeiras/ 01 coluna oftalmológica/ 10 esfigmomanômetro/ 10 estantes/ 02 focos/ 01 lensômetro/06 longarinas e outros equipamentos</t>
  </si>
  <si>
    <t>Auxilio Financeiro para o Instituto do Câncer Dr. Arnaldo</t>
  </si>
  <si>
    <t>Auxilio Financeiro para o IBCC</t>
  </si>
  <si>
    <t>Auxílio Financeiro para o Hospital do Pari</t>
  </si>
  <si>
    <t>Auxílio Financeiro para a Zoonoses</t>
  </si>
  <si>
    <t>Auxílio financeiro para o AC Camargo</t>
  </si>
  <si>
    <t>Aquisição de Som, Equipamento de Iluminação,Iinformática, Audiovisual e Palco Externo para a Casa de Cultura Brasilândia</t>
  </si>
  <si>
    <t>Atividades Inclusivas - Tendal da Lapa - Secretaria Municipal de Cultura</t>
  </si>
  <si>
    <t>Compra e Instalação de aparelhos de ginástica e playground</t>
  </si>
  <si>
    <t>compra e instalação de equipamentos de ginástica</t>
  </si>
  <si>
    <t>Subprefeitura de Pirituba</t>
  </si>
  <si>
    <t>Compra e instalação de equipamentos de ginástica e playground em espaço localizado na Rua Joaquim Rezende, 421 bairro da Freguesia do Ó/ Brasilândia.</t>
  </si>
  <si>
    <t>Datas Comemorativas, Eventos Culturais - SPTURIS</t>
  </si>
  <si>
    <t>Casa Civil</t>
  </si>
  <si>
    <t>CER Carandiru - Centro Especiualizado em reabilitação Carandiru/ Zona norte - Aquisição de equipamento para realização (EOA) e Pontencial</t>
  </si>
  <si>
    <t>84º Aniversário do Bairro de Perus</t>
  </si>
  <si>
    <t>Festival do Clube Comercial - Premiação do Campeonato Visa incentivar a prática desportiva do município.</t>
  </si>
  <si>
    <t>Festival de Malha - Premiação do Campeonato - Clube Vila Manchester Visa incentivar a prática desportiva no município. Emenda 2649</t>
  </si>
  <si>
    <t>SUBPREFEITURA LAPA</t>
  </si>
  <si>
    <t>SUBPREFEITURA FREGUESIA Ó</t>
  </si>
  <si>
    <t>SUBPREFEITURA PIRITUBA</t>
  </si>
  <si>
    <t>CASA CIVIL</t>
  </si>
  <si>
    <t>CONSTRUÇÃO DE MURO DE CONTENÇÃO NO CDC ELÍSIO SIQUEIRA, LOCALIZADO NA RUA ENGENHEIRO ALBERTO MEYER, Nº 318 - PARQUE SÃO LUÍS</t>
  </si>
  <si>
    <t>SM Esportes e Lazer</t>
  </si>
  <si>
    <t>EVENTOS NA CIDADE CONTRATAÇÃO DE ARTISTAS E PROJETOS CULTURAIS</t>
  </si>
  <si>
    <t>SM Cultura</t>
  </si>
  <si>
    <t>REFORMA COM PINTURA NA BIBLIOTECA THALES CASTANHO DE ANDRADE, LOCALIZADA NA RUA DOUTOR ARTUR FARJADO, N°: 447 - FREGUESIA DO Ó</t>
  </si>
  <si>
    <t>PROJETO DE FORMAÇÃO DE 200 PESSOAS TRAJETÓRIAS DO AFRICANO NO ESPAÇO GEOGRÁFICO BRASILEIRO - CULTURA AFRICANA E AFRO-BRASILEIRO</t>
  </si>
  <si>
    <t>AQUISIÇÃO DE MOBILIÁRIO NA UBS SANTO ELIAS LOCALIZADA NA RUA FABIO DE ALMEIDA MAGALHÃES, 506 - JARDIM SANTO ELIAS</t>
  </si>
  <si>
    <t>SM Saúde</t>
  </si>
  <si>
    <t>REFORMA DO REFEITÓRIO, SANITÁRIOS E VESTIÁRIO NO ESPAÇO PÚBLICO LOCALIZADO NA RUA ZAMBEZE, 628 - VILA MANCHESTER</t>
  </si>
  <si>
    <t>Subprefeitura Aricanduva/ Formosa/ Carrão</t>
  </si>
  <si>
    <t>IMPLANTAÇÃO DE APARELHOS DE GINÁSTICA NA PRAÇA ENGENHEIRO LEITE GARCIA - VILA ACARDIA. IMPLANTAÇÃO DE APARELHOS DE GINÁSTICA E PLAYGROUND NA PRAÇA LOCALIZADA NA RUA SALDANHA DE OLIVEIRA, 248 JD. MARISTELA</t>
  </si>
  <si>
    <t>Subprefeitura Freguesia/ Brasilândia</t>
  </si>
  <si>
    <t>IMPLANTAÇÃO DE PARCÃO NA PRAÇA DOMINGOS REGATIERI - VILA ALBERTÍNA.</t>
  </si>
  <si>
    <t>INTERVENÇÃO E MELHORIAS DE BAIRRO NA REGIÃO DA SUBPREFEITURA DA FREGUESIA DO Ó/BRASILÂNDIA</t>
  </si>
  <si>
    <t>IMPLANTAÇÃO DE PARCÃO NA PRAÇA ANTÔNIA MATURANO LAGO LOCALIZADO NA RUA PORTA DO SOL - VILA ROQUE</t>
  </si>
  <si>
    <t>Subprefeitura Casa Verde/ Cachoeirinha</t>
  </si>
  <si>
    <t>IMPLANTAÇÃO DE APARELHOS DE GINÁSTICA LOCALIZADO NOS SEGUINTES LOCAIS: PÇA NA R PAULO CARABET, PÇA JOÃO DE FREITAS SPÍNOLA (R DOS PATIS ALT. 733), PÇA GERCINO JOSÉ DE SOUZA (R BARÃO DE SÃO LUÍS) E A R CORONEL EUCLIDES MACHADO, 30</t>
  </si>
  <si>
    <t>IMPLANTAÇÃO DE APARELHOS DE GINÁSTICA NA PRAÇA DA RUA DA FURQUILHA - PÍRÍTUBA. IMPLANTAÇÃO DE APARELHOS DE GINÁSTICA E PLAYGROUND NA PRAÇA JOSÉ JOAQUIM DE OLIVEIRA - VILA ZAT, E NO ESPAÇO PÚBLICO LOCALIZADO NA RUA NICOLAS BRAVO, Nº 92 - VILA JARAGUÁ. IMPLANTAÇÃO DE APARELHOS DE GINÁSTICA, BANCOS E MESAS NA PRAÇA ALTO DA UNIÃO, LOCALIZADA NA RUA JACOB CORTEZ, N: 177 - PARQUE PANAMERICANO.</t>
  </si>
  <si>
    <t>Subprefeitura Pirituba/ Jaraguá</t>
  </si>
  <si>
    <t>COMPRA E INSTALAÇÃO DE APARELHOS DE GINÁSTICA NO PARQUE MUNICIPAL PINHEIRINHO D'ÀGUA, LOCALIZADO NA ESTR. DAS TAIPAS, 2000 - JARAGUÁ</t>
  </si>
  <si>
    <t>SM Verde e Meio Ambiente</t>
  </si>
  <si>
    <t>ESTRUTURA PARA REALIZAÇÃO DE EVENTOS CULTURAIS NA CIDADE DE SÃO PAULO</t>
  </si>
  <si>
    <t>SM Turismo</t>
  </si>
  <si>
    <t>COMPRA E INSTALAÇÃO DE GRAMA SINTÉTICA NO CDC JARDIM GUARAÚ R. SALDANHA DE OLIVEIRA, 60 - JARDIM MARISTELA</t>
  </si>
  <si>
    <t>MELHORIAS DE BAIRRO</t>
  </si>
  <si>
    <t>IMPLANTAÇÃO DE SINALIZAÇÃO HORIZONTAL E VERTICAL. TRATA-SE DA IMPLANTAÇÃO DE SINALIZAÇÃO NOS LOGRADOUROS PÚBLICOS</t>
  </si>
  <si>
    <t>SM Mobilidade e Transporte</t>
  </si>
  <si>
    <t>CONSTRUÇÃO DE COBERTURA DA QUADRA ESPORTIVA LOCALIZADA NA PRAÇA JOSÉ JOAQUIM DE OLIVEIRA, NA RUA DOM JOÃO BATISTA LOBÃO, S/Nº - VILA ZAT. TRATA-SE DE INVESTIMENTOS E MELHORIAS NA REGIÃO DA SUBPREFEÍTURA DE 
PIRITUBA/JARAGUÁ.</t>
  </si>
  <si>
    <t>AQUISIÇÃO DE EQUIPAMENTOS PARA MELHORIA NA QUALIDADE DE ATENDIMENTO AO MUNÍCIPE NO INSTITUTO DO CÂNCER DOUTOR ARNALDO VIEIRA DE CARVALHO</t>
  </si>
  <si>
    <t>SUBPREFEITURA ARICANDUVA/FORMOSA/CARRÃO</t>
  </si>
  <si>
    <t>SUBPREFEITURA FREGUESIA Ó/BRASILÂNDIA</t>
  </si>
  <si>
    <t>SUBPREFEITURA CASAVERDE/CACHOEIRINHA</t>
  </si>
  <si>
    <t>SUBPREFEITURA PIRITUBA/JARAGUÁ</t>
  </si>
  <si>
    <t>SM VERDE MEIO AMBIENTE</t>
  </si>
  <si>
    <t>SM TURISMO</t>
  </si>
  <si>
    <t>SM MOBILIDADE E TRANSPORTE</t>
  </si>
  <si>
    <t>Emendas Propostas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</si>
</sst>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6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8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0" fillId="4" borderId="4" xfId="0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0" xfId="0" applyNumberFormat="1" applyFont="1"/>
    <xf numFmtId="43" fontId="0" fillId="0" borderId="0" xfId="2" applyFont="1"/>
    <xf numFmtId="43" fontId="1" fillId="0" borderId="0" xfId="2" applyFont="1"/>
    <xf numFmtId="165" fontId="0" fillId="0" borderId="1" xfId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'2017'!$A$41:$A$49</c:f>
              <c:strCache>
                <c:ptCount val="9"/>
                <c:pt idx="0">
                  <c:v>SM EDUCAÇÃO</c:v>
                </c:pt>
                <c:pt idx="1">
                  <c:v>SM ESPORTES E LAZER</c:v>
                </c:pt>
                <c:pt idx="2">
                  <c:v>SM CULTURA</c:v>
                </c:pt>
                <c:pt idx="3">
                  <c:v>Prefeitura PIRITUBA/JARAGUÁ</c:v>
                </c:pt>
                <c:pt idx="4">
                  <c:v>Prefeitura FREGUESIA/BRASILÂNDIA</c:v>
                </c:pt>
                <c:pt idx="5">
                  <c:v>Prefeitura CASA VERDE/CACHOEIRINHA</c:v>
                </c:pt>
                <c:pt idx="6">
                  <c:v>SM SAÚDE</c:v>
                </c:pt>
                <c:pt idx="7">
                  <c:v>Secretaria RELAÇÕES GOVERNAMENTAIS</c:v>
                </c:pt>
                <c:pt idx="8">
                  <c:v>TOTAL</c:v>
                </c:pt>
              </c:strCache>
            </c:strRef>
          </c:cat>
          <c:val>
            <c:numRef>
              <c:f>'2017'!$B$41:$B$49</c:f>
              <c:numCache>
                <c:formatCode>_(* #,##0.00_);_(* \(#,##0.00\);_(* "-"??_);_(@_)</c:formatCode>
                <c:ptCount val="9"/>
                <c:pt idx="0">
                  <c:v>300000</c:v>
                </c:pt>
                <c:pt idx="1">
                  <c:v>511587.33</c:v>
                </c:pt>
                <c:pt idx="2">
                  <c:v>100000</c:v>
                </c:pt>
                <c:pt idx="3">
                  <c:v>80000</c:v>
                </c:pt>
                <c:pt idx="4">
                  <c:v>268411.67</c:v>
                </c:pt>
                <c:pt idx="5">
                  <c:v>450000</c:v>
                </c:pt>
                <c:pt idx="6">
                  <c:v>380000</c:v>
                </c:pt>
                <c:pt idx="7">
                  <c:v>300000</c:v>
                </c:pt>
                <c:pt idx="8">
                  <c:v>2389999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'2018'!$A$32:$A$39</c:f>
              <c:strCache>
                <c:ptCount val="8"/>
                <c:pt idx="0">
                  <c:v>SM ESPORTES E LAZER</c:v>
                </c:pt>
                <c:pt idx="1">
                  <c:v>SUBPREFEITURA LAPA</c:v>
                </c:pt>
                <c:pt idx="2">
                  <c:v>SUBPREFEITURA FREGUESIA Ó</c:v>
                </c:pt>
                <c:pt idx="3">
                  <c:v>SM SAÚDE</c:v>
                </c:pt>
                <c:pt idx="4">
                  <c:v>SM CULTURA</c:v>
                </c:pt>
                <c:pt idx="5">
                  <c:v>SUBPREFEITURA PIRITUBA</c:v>
                </c:pt>
                <c:pt idx="6">
                  <c:v>CASA CIVIL</c:v>
                </c:pt>
                <c:pt idx="7">
                  <c:v>TOTAL</c:v>
                </c:pt>
              </c:strCache>
            </c:strRef>
          </c:cat>
          <c:val>
            <c:numRef>
              <c:f>'2018'!$B$32:$B$39</c:f>
              <c:numCache>
                <c:formatCode>#,##0.00</c:formatCode>
                <c:ptCount val="8"/>
                <c:pt idx="0">
                  <c:v>390908</c:v>
                </c:pt>
                <c:pt idx="1">
                  <c:v>200000</c:v>
                </c:pt>
                <c:pt idx="2">
                  <c:v>630000</c:v>
                </c:pt>
                <c:pt idx="3">
                  <c:v>591780</c:v>
                </c:pt>
                <c:pt idx="4">
                  <c:v>130000</c:v>
                </c:pt>
                <c:pt idx="5">
                  <c:v>70000</c:v>
                </c:pt>
                <c:pt idx="6" formatCode="&quot;R$&quot;#,##0.00;[Red]\-&quot;R$&quot;#,##0.00">
                  <c:v>300000</c:v>
                </c:pt>
                <c:pt idx="7">
                  <c:v>2312688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'2019'!$A$30:$A$40</c:f>
              <c:strCache>
                <c:ptCount val="10"/>
                <c:pt idx="0">
                  <c:v>SM ESPORTES E LAZER</c:v>
                </c:pt>
                <c:pt idx="1">
                  <c:v>SM CULTURA</c:v>
                </c:pt>
                <c:pt idx="2">
                  <c:v>SM SAÚDE</c:v>
                </c:pt>
                <c:pt idx="3">
                  <c:v>SUBPREFEITURA ARICANDUVA/FORMOSA/CARRÃO</c:v>
                </c:pt>
                <c:pt idx="4">
                  <c:v>SUBPREFEITURA FREGUESIA Ó/BRASILÂNDIA</c:v>
                </c:pt>
                <c:pt idx="5">
                  <c:v>SUBPREFEITURA CASAVERDE/CACHOEIRINHA</c:v>
                </c:pt>
                <c:pt idx="6">
                  <c:v>SUBPREFEITURA PIRITUBA/JARAGUÁ</c:v>
                </c:pt>
                <c:pt idx="7">
                  <c:v>SM VERDE MEIO AMBIENTE</c:v>
                </c:pt>
                <c:pt idx="8">
                  <c:v>SM TURISMO</c:v>
                </c:pt>
                <c:pt idx="9">
                  <c:v>SM MOBILIDADE E TRANSPORTE</c:v>
                </c:pt>
              </c:strCache>
            </c:strRef>
          </c:cat>
          <c:val>
            <c:numRef>
              <c:f>'2019'!$B$30:$B$40</c:f>
              <c:numCache>
                <c:formatCode>_(* #,##0.00_);_(* \(#,##0.00\);_(* "-"??_);_(@_)</c:formatCode>
                <c:ptCount val="11"/>
                <c:pt idx="0">
                  <c:v>572727</c:v>
                </c:pt>
                <c:pt idx="1">
                  <c:v>230700</c:v>
                </c:pt>
                <c:pt idx="2">
                  <c:v>124300</c:v>
                </c:pt>
                <c:pt idx="3">
                  <c:v>100000</c:v>
                </c:pt>
                <c:pt idx="4">
                  <c:v>760000</c:v>
                </c:pt>
                <c:pt idx="5">
                  <c:v>450000</c:v>
                </c:pt>
                <c:pt idx="6">
                  <c:v>290000</c:v>
                </c:pt>
                <c:pt idx="7">
                  <c:v>25000</c:v>
                </c:pt>
                <c:pt idx="8">
                  <c:v>200000</c:v>
                </c:pt>
                <c:pt idx="9">
                  <c:v>120000</c:v>
                </c:pt>
                <c:pt idx="10" formatCode="#,##0.00">
                  <c:v>2872727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556260</xdr:colOff>
      <xdr:row>38</xdr:row>
      <xdr:rowOff>22859</xdr:rowOff>
    </xdr:from>
    <xdr:to>
      <xdr:col>7</xdr:col>
      <xdr:colOff>106680</xdr:colOff>
      <xdr:row>53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29</xdr:row>
      <xdr:rowOff>161925</xdr:rowOff>
    </xdr:from>
    <xdr:to>
      <xdr:col>7</xdr:col>
      <xdr:colOff>285750</xdr:colOff>
      <xdr:row>42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25</xdr:row>
      <xdr:rowOff>90487</xdr:rowOff>
    </xdr:from>
    <xdr:to>
      <xdr:col>9</xdr:col>
      <xdr:colOff>76200</xdr:colOff>
      <xdr:row>39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tabSelected="1" workbookViewId="0">
      <selection activeCell="C8" sqref="C8"/>
    </sheetView>
  </sheetViews>
  <sheetFormatPr defaultRowHeight="15" x14ac:dyDescent="0.25"/>
  <cols>
    <col min="3" max="3" width="20" customWidth="1"/>
    <col min="5" max="5" width="17.42578125" customWidth="1"/>
    <col min="7" max="7" width="15.5703125" customWidth="1"/>
  </cols>
  <sheetData>
    <row r="1" spans="1:7" x14ac:dyDescent="0.25">
      <c r="A1" s="39" t="s">
        <v>24</v>
      </c>
      <c r="B1" s="39"/>
      <c r="C1" s="39"/>
      <c r="D1" s="39"/>
      <c r="E1" s="39"/>
      <c r="F1" s="39"/>
      <c r="G1" s="39"/>
    </row>
    <row r="2" spans="1:7" x14ac:dyDescent="0.25">
      <c r="A2" s="39" t="s">
        <v>0</v>
      </c>
      <c r="B2" s="39"/>
      <c r="C2" s="39"/>
      <c r="D2" s="39"/>
      <c r="E2" s="39"/>
      <c r="F2" s="39"/>
      <c r="G2" s="39"/>
    </row>
    <row r="4" spans="1:7" x14ac:dyDescent="0.25">
      <c r="B4" s="37" t="s">
        <v>123</v>
      </c>
      <c r="C4" s="38"/>
      <c r="D4" s="37" t="s">
        <v>3</v>
      </c>
      <c r="E4" s="38"/>
      <c r="F4" s="37" t="s">
        <v>4</v>
      </c>
      <c r="G4" s="38"/>
    </row>
    <row r="5" spans="1:7" x14ac:dyDescent="0.25">
      <c r="A5" s="9" t="s">
        <v>5</v>
      </c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</row>
    <row r="6" spans="1:7" x14ac:dyDescent="0.25">
      <c r="A6" s="5">
        <v>2017</v>
      </c>
      <c r="B6" s="14">
        <v>200</v>
      </c>
      <c r="C6" s="13">
        <v>41670000</v>
      </c>
      <c r="D6" s="14">
        <v>23</v>
      </c>
      <c r="E6" s="36">
        <v>2959999</v>
      </c>
      <c r="F6" s="15">
        <v>20</v>
      </c>
      <c r="G6" s="36">
        <f>+'2017'!$B$49</f>
        <v>2389999</v>
      </c>
    </row>
    <row r="7" spans="1:7" x14ac:dyDescent="0.25">
      <c r="A7" s="5">
        <v>2018</v>
      </c>
      <c r="B7" s="14">
        <v>290</v>
      </c>
      <c r="C7" s="13">
        <v>61410000</v>
      </c>
      <c r="D7" s="14">
        <v>28</v>
      </c>
      <c r="E7" s="36">
        <v>3000000</v>
      </c>
      <c r="F7" s="15">
        <v>22</v>
      </c>
      <c r="G7" s="36">
        <f>+'2018'!B39</f>
        <v>2312688</v>
      </c>
    </row>
    <row r="8" spans="1:7" x14ac:dyDescent="0.25">
      <c r="A8" s="5">
        <v>2019</v>
      </c>
      <c r="B8" s="14">
        <v>549</v>
      </c>
      <c r="C8" s="13">
        <v>149073110</v>
      </c>
      <c r="D8" s="14">
        <v>25</v>
      </c>
      <c r="E8" s="36">
        <v>4000000</v>
      </c>
      <c r="F8" s="15">
        <v>19</v>
      </c>
      <c r="G8" s="36">
        <f>+'2019'!B40</f>
        <v>2872727</v>
      </c>
    </row>
    <row r="9" spans="1:7" x14ac:dyDescent="0.25">
      <c r="A9" s="16">
        <v>2020</v>
      </c>
      <c r="B9" s="14"/>
      <c r="C9" s="13"/>
      <c r="D9" s="14"/>
      <c r="E9" s="36"/>
      <c r="F9" s="15"/>
      <c r="G9" s="36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55"/>
  <sheetViews>
    <sheetView topLeftCell="A26" workbookViewId="0">
      <selection activeCell="B46" sqref="B46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39" t="s">
        <v>24</v>
      </c>
      <c r="B1" s="39"/>
      <c r="C1" s="39"/>
    </row>
    <row r="2" spans="1:3" x14ac:dyDescent="0.25">
      <c r="A2" s="39" t="s">
        <v>17</v>
      </c>
      <c r="B2" s="39"/>
      <c r="C2" s="39"/>
    </row>
    <row r="3" spans="1:3" x14ac:dyDescent="0.25">
      <c r="A3" s="8"/>
      <c r="B3" s="8"/>
      <c r="C3" s="8"/>
    </row>
    <row r="4" spans="1:3" ht="15.75" thickBot="1" x14ac:dyDescent="0.3">
      <c r="A4" s="9" t="s">
        <v>6</v>
      </c>
      <c r="B4" s="9" t="s">
        <v>7</v>
      </c>
      <c r="C4" s="9" t="s">
        <v>8</v>
      </c>
    </row>
    <row r="5" spans="1:3" ht="30.75" thickBot="1" x14ac:dyDescent="0.3">
      <c r="A5" s="17" t="s">
        <v>25</v>
      </c>
      <c r="B5" s="18">
        <v>300000</v>
      </c>
      <c r="C5" s="19" t="s">
        <v>26</v>
      </c>
    </row>
    <row r="6" spans="1:3" ht="15.75" thickBot="1" x14ac:dyDescent="0.3">
      <c r="A6" s="7"/>
      <c r="B6" s="10">
        <f>+B5</f>
        <v>300000</v>
      </c>
      <c r="C6" s="7"/>
    </row>
    <row r="7" spans="1:3" ht="45.75" thickBot="1" x14ac:dyDescent="0.3">
      <c r="A7" s="17" t="s">
        <v>27</v>
      </c>
      <c r="B7" s="18">
        <v>136363</v>
      </c>
      <c r="C7" s="19" t="s">
        <v>16</v>
      </c>
    </row>
    <row r="8" spans="1:3" ht="60.75" thickBot="1" x14ac:dyDescent="0.3">
      <c r="A8" s="20" t="s">
        <v>28</v>
      </c>
      <c r="B8" s="21">
        <v>100000</v>
      </c>
      <c r="C8" s="22" t="s">
        <v>16</v>
      </c>
    </row>
    <row r="9" spans="1:3" ht="15.75" thickBot="1" x14ac:dyDescent="0.3">
      <c r="A9" s="20"/>
      <c r="B9" s="23">
        <f>SUM(B7:B8)</f>
        <v>236363</v>
      </c>
      <c r="C9" s="22"/>
    </row>
    <row r="10" spans="1:3" ht="45.75" thickBot="1" x14ac:dyDescent="0.3">
      <c r="A10" s="20" t="s">
        <v>29</v>
      </c>
      <c r="B10" s="21">
        <v>100000</v>
      </c>
      <c r="C10" s="22" t="s">
        <v>18</v>
      </c>
    </row>
    <row r="11" spans="1:3" ht="15.75" thickBot="1" x14ac:dyDescent="0.3">
      <c r="A11" s="20"/>
      <c r="B11" s="23">
        <f>SUM(B10)</f>
        <v>100000</v>
      </c>
      <c r="C11" s="22"/>
    </row>
    <row r="12" spans="1:3" ht="30.75" thickBot="1" x14ac:dyDescent="0.3">
      <c r="A12" s="20" t="s">
        <v>30</v>
      </c>
      <c r="B12" s="21">
        <v>80000</v>
      </c>
      <c r="C12" s="22" t="s">
        <v>31</v>
      </c>
    </row>
    <row r="13" spans="1:3" ht="15.75" thickBot="1" x14ac:dyDescent="0.3">
      <c r="A13" s="20"/>
      <c r="B13" s="23">
        <f>SUM(B12)</f>
        <v>80000</v>
      </c>
      <c r="C13" s="22"/>
    </row>
    <row r="14" spans="1:3" ht="30.75" thickBot="1" x14ac:dyDescent="0.3">
      <c r="A14" s="20" t="s">
        <v>32</v>
      </c>
      <c r="B14" s="21">
        <v>100000</v>
      </c>
      <c r="C14" s="22" t="s">
        <v>33</v>
      </c>
    </row>
    <row r="15" spans="1:3" ht="45.75" thickBot="1" x14ac:dyDescent="0.3">
      <c r="A15" s="20" t="s">
        <v>34</v>
      </c>
      <c r="B15" s="21">
        <v>30000</v>
      </c>
      <c r="C15" s="22" t="s">
        <v>33</v>
      </c>
    </row>
    <row r="16" spans="1:3" ht="15.75" thickBot="1" x14ac:dyDescent="0.3">
      <c r="A16" s="20"/>
      <c r="B16" s="23">
        <f>SUM(B14:B15)</f>
        <v>130000</v>
      </c>
      <c r="C16" s="22"/>
    </row>
    <row r="17" spans="1:3" ht="45.75" thickBot="1" x14ac:dyDescent="0.3">
      <c r="A17" s="20" t="s">
        <v>35</v>
      </c>
      <c r="B17" s="21">
        <v>70000</v>
      </c>
      <c r="C17" s="22" t="s">
        <v>36</v>
      </c>
    </row>
    <row r="18" spans="1:3" ht="30.75" thickBot="1" x14ac:dyDescent="0.3">
      <c r="A18" s="20" t="s">
        <v>37</v>
      </c>
      <c r="B18" s="21">
        <v>50000</v>
      </c>
      <c r="C18" s="22" t="s">
        <v>36</v>
      </c>
    </row>
    <row r="19" spans="1:3" ht="45.75" thickBot="1" x14ac:dyDescent="0.3">
      <c r="A19" s="20" t="s">
        <v>38</v>
      </c>
      <c r="B19" s="21">
        <v>200000</v>
      </c>
      <c r="C19" s="22" t="s">
        <v>36</v>
      </c>
    </row>
    <row r="20" spans="1:3" ht="15.75" thickBot="1" x14ac:dyDescent="0.3">
      <c r="A20" s="20"/>
      <c r="B20" s="23">
        <f>SUM(B17:B19)</f>
        <v>320000</v>
      </c>
      <c r="C20" s="22"/>
    </row>
    <row r="21" spans="1:3" ht="45.75" thickBot="1" x14ac:dyDescent="0.3">
      <c r="A21" s="20" t="s">
        <v>39</v>
      </c>
      <c r="B21" s="21">
        <v>50000</v>
      </c>
      <c r="C21" s="22" t="s">
        <v>15</v>
      </c>
    </row>
    <row r="22" spans="1:3" ht="60.75" thickBot="1" x14ac:dyDescent="0.3">
      <c r="A22" s="20" t="s">
        <v>40</v>
      </c>
      <c r="B22" s="21">
        <v>50000</v>
      </c>
      <c r="C22" s="22" t="s">
        <v>15</v>
      </c>
    </row>
    <row r="23" spans="1:3" ht="45.75" thickBot="1" x14ac:dyDescent="0.3">
      <c r="A23" s="20" t="s">
        <v>41</v>
      </c>
      <c r="B23" s="21">
        <v>100000</v>
      </c>
      <c r="C23" s="22" t="s">
        <v>15</v>
      </c>
    </row>
    <row r="24" spans="1:3" ht="30.75" thickBot="1" x14ac:dyDescent="0.3">
      <c r="A24" s="20" t="s">
        <v>42</v>
      </c>
      <c r="B24" s="21">
        <v>80000</v>
      </c>
      <c r="C24" s="22" t="s">
        <v>15</v>
      </c>
    </row>
    <row r="25" spans="1:3" ht="45.75" thickBot="1" x14ac:dyDescent="0.3">
      <c r="A25" s="20" t="s">
        <v>43</v>
      </c>
      <c r="B25" s="21">
        <v>100000</v>
      </c>
      <c r="C25" s="22" t="s">
        <v>15</v>
      </c>
    </row>
    <row r="26" spans="1:3" ht="15.75" thickBot="1" x14ac:dyDescent="0.3">
      <c r="A26" s="20"/>
      <c r="B26" s="23">
        <f>SUM(B21:B25)</f>
        <v>380000</v>
      </c>
      <c r="C26" s="22"/>
    </row>
    <row r="27" spans="1:3" ht="30.75" thickBot="1" x14ac:dyDescent="0.3">
      <c r="A27" s="20" t="s">
        <v>44</v>
      </c>
      <c r="B27" s="21">
        <v>38411.67</v>
      </c>
      <c r="C27" s="22" t="s">
        <v>33</v>
      </c>
    </row>
    <row r="28" spans="1:3" ht="15.75" thickBot="1" x14ac:dyDescent="0.3">
      <c r="A28" s="20"/>
      <c r="B28" s="23">
        <f>SUM(B27)</f>
        <v>38411.67</v>
      </c>
      <c r="C28" s="22"/>
    </row>
    <row r="29" spans="1:3" ht="45.75" thickBot="1" x14ac:dyDescent="0.3">
      <c r="A29" s="20" t="s">
        <v>45</v>
      </c>
      <c r="B29" s="21">
        <v>275224.33</v>
      </c>
      <c r="C29" s="22" t="s">
        <v>16</v>
      </c>
    </row>
    <row r="30" spans="1:3" ht="15.75" thickBot="1" x14ac:dyDescent="0.3">
      <c r="A30" s="20"/>
      <c r="B30" s="23">
        <f>SUM(B29)</f>
        <v>275224.33</v>
      </c>
      <c r="C30" s="22"/>
    </row>
    <row r="31" spans="1:3" ht="45.75" thickBot="1" x14ac:dyDescent="0.3">
      <c r="A31" s="20" t="s">
        <v>46</v>
      </c>
      <c r="B31" s="21">
        <v>100000</v>
      </c>
      <c r="C31" s="22" t="s">
        <v>33</v>
      </c>
    </row>
    <row r="32" spans="1:3" ht="15.75" thickBot="1" x14ac:dyDescent="0.3">
      <c r="A32" s="20"/>
      <c r="B32" s="23">
        <f>SUM(B31)</f>
        <v>100000</v>
      </c>
      <c r="C32" s="22"/>
    </row>
    <row r="33" spans="1:3" ht="30.75" thickBot="1" x14ac:dyDescent="0.3">
      <c r="A33" s="20" t="s">
        <v>47</v>
      </c>
      <c r="B33" s="21">
        <v>130000</v>
      </c>
      <c r="C33" s="22" t="s">
        <v>36</v>
      </c>
    </row>
    <row r="34" spans="1:3" ht="15.75" thickBot="1" x14ac:dyDescent="0.3">
      <c r="A34" s="20"/>
      <c r="B34" s="23">
        <f>SUM(B33)</f>
        <v>130000</v>
      </c>
      <c r="C34" s="22"/>
    </row>
    <row r="35" spans="1:3" ht="30.75" thickBot="1" x14ac:dyDescent="0.3">
      <c r="A35" s="20" t="s">
        <v>48</v>
      </c>
      <c r="B35" s="21">
        <v>300000</v>
      </c>
      <c r="C35" s="22" t="s">
        <v>49</v>
      </c>
    </row>
    <row r="36" spans="1:3" x14ac:dyDescent="0.25">
      <c r="A36" s="7"/>
      <c r="B36" s="10">
        <f>SUM(B35)</f>
        <v>300000</v>
      </c>
      <c r="C36" s="7"/>
    </row>
    <row r="37" spans="1:3" x14ac:dyDescent="0.25">
      <c r="B37" s="11">
        <f>SUM(B5:B36)/2</f>
        <v>2389999</v>
      </c>
    </row>
    <row r="40" spans="1:3" x14ac:dyDescent="0.25">
      <c r="A40" t="s">
        <v>21</v>
      </c>
      <c r="B40" t="s">
        <v>11</v>
      </c>
    </row>
    <row r="41" spans="1:3" x14ac:dyDescent="0.25">
      <c r="A41" t="s">
        <v>50</v>
      </c>
      <c r="B41" s="34">
        <f>+B6</f>
        <v>300000</v>
      </c>
    </row>
    <row r="42" spans="1:3" x14ac:dyDescent="0.25">
      <c r="A42" t="s">
        <v>13</v>
      </c>
      <c r="B42" s="34">
        <f>+B9+B30</f>
        <v>511587.33</v>
      </c>
    </row>
    <row r="43" spans="1:3" x14ac:dyDescent="0.25">
      <c r="A43" t="s">
        <v>12</v>
      </c>
      <c r="B43" s="34">
        <f>+B11</f>
        <v>100000</v>
      </c>
    </row>
    <row r="44" spans="1:3" x14ac:dyDescent="0.25">
      <c r="A44" t="s">
        <v>51</v>
      </c>
      <c r="B44" s="34">
        <f>+B13</f>
        <v>80000</v>
      </c>
    </row>
    <row r="45" spans="1:3" x14ac:dyDescent="0.25">
      <c r="A45" t="s">
        <v>52</v>
      </c>
      <c r="B45" s="34">
        <f>+B16+B28+B32</f>
        <v>268411.67</v>
      </c>
    </row>
    <row r="46" spans="1:3" x14ac:dyDescent="0.25">
      <c r="A46" t="s">
        <v>53</v>
      </c>
      <c r="B46" s="34">
        <f>+B20+B34</f>
        <v>450000</v>
      </c>
    </row>
    <row r="47" spans="1:3" x14ac:dyDescent="0.25">
      <c r="A47" t="s">
        <v>23</v>
      </c>
      <c r="B47" s="34">
        <f>+B26</f>
        <v>380000</v>
      </c>
    </row>
    <row r="48" spans="1:3" x14ac:dyDescent="0.25">
      <c r="A48" t="s">
        <v>54</v>
      </c>
      <c r="B48" s="34">
        <f>+B36</f>
        <v>300000</v>
      </c>
    </row>
    <row r="49" spans="1:2" x14ac:dyDescent="0.25">
      <c r="A49" s="25" t="s">
        <v>14</v>
      </c>
      <c r="B49" s="35">
        <f>SUM(B41:B48)</f>
        <v>2389999</v>
      </c>
    </row>
    <row r="50" spans="1:2" x14ac:dyDescent="0.25">
      <c r="B50" s="34"/>
    </row>
    <row r="51" spans="1:2" x14ac:dyDescent="0.25">
      <c r="B51" s="24"/>
    </row>
    <row r="52" spans="1:2" x14ac:dyDescent="0.25">
      <c r="B52" s="24"/>
    </row>
    <row r="53" spans="1:2" x14ac:dyDescent="0.25">
      <c r="B53" s="24"/>
    </row>
    <row r="54" spans="1:2" x14ac:dyDescent="0.25">
      <c r="B54" s="24"/>
    </row>
    <row r="55" spans="1:2" x14ac:dyDescent="0.25">
      <c r="B55" s="24"/>
    </row>
  </sheetData>
  <sortState xmlns:xlrd2="http://schemas.microsoft.com/office/spreadsheetml/2017/richdata2" ref="A5:C36">
    <sortCondition ref="C5:C36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39"/>
  <sheetViews>
    <sheetView topLeftCell="A26" workbookViewId="0">
      <selection activeCell="B39" sqref="B39"/>
    </sheetView>
  </sheetViews>
  <sheetFormatPr defaultRowHeight="15" x14ac:dyDescent="0.25"/>
  <cols>
    <col min="1" max="1" width="30.28515625" customWidth="1"/>
    <col min="2" max="2" width="20.85546875" customWidth="1"/>
    <col min="3" max="3" width="27.140625" customWidth="1"/>
  </cols>
  <sheetData>
    <row r="1" spans="1:3" x14ac:dyDescent="0.25">
      <c r="A1" s="39" t="s">
        <v>24</v>
      </c>
      <c r="B1" s="39"/>
      <c r="C1" s="39"/>
    </row>
    <row r="2" spans="1:3" x14ac:dyDescent="0.25">
      <c r="A2" s="39" t="s">
        <v>20</v>
      </c>
      <c r="B2" s="39"/>
      <c r="C2" s="39"/>
    </row>
    <row r="4" spans="1:3" ht="15.75" thickBot="1" x14ac:dyDescent="0.3">
      <c r="A4" s="5" t="s">
        <v>6</v>
      </c>
      <c r="B4" s="5" t="s">
        <v>7</v>
      </c>
      <c r="C4" s="5" t="s">
        <v>8</v>
      </c>
    </row>
    <row r="5" spans="1:3" ht="75.75" thickBot="1" x14ac:dyDescent="0.3">
      <c r="A5" s="26" t="s">
        <v>55</v>
      </c>
      <c r="B5" s="28">
        <v>272727</v>
      </c>
      <c r="C5" s="29" t="s">
        <v>56</v>
      </c>
    </row>
    <row r="6" spans="1:3" ht="45.75" thickBot="1" x14ac:dyDescent="0.3">
      <c r="A6" s="30" t="s">
        <v>57</v>
      </c>
      <c r="B6" s="31">
        <v>77272</v>
      </c>
      <c r="C6" s="32" t="s">
        <v>56</v>
      </c>
    </row>
    <row r="7" spans="1:3" ht="60.75" thickBot="1" x14ac:dyDescent="0.3">
      <c r="A7" s="30" t="s">
        <v>58</v>
      </c>
      <c r="B7" s="31">
        <v>200000</v>
      </c>
      <c r="C7" s="32" t="s">
        <v>59</v>
      </c>
    </row>
    <row r="8" spans="1:3" ht="30.75" thickBot="1" x14ac:dyDescent="0.3">
      <c r="A8" s="30" t="s">
        <v>60</v>
      </c>
      <c r="B8" s="31">
        <v>350000</v>
      </c>
      <c r="C8" s="32" t="s">
        <v>61</v>
      </c>
    </row>
    <row r="9" spans="1:3" ht="90.75" thickBot="1" x14ac:dyDescent="0.3">
      <c r="A9" s="30" t="s">
        <v>62</v>
      </c>
      <c r="B9" s="31">
        <v>47560</v>
      </c>
      <c r="C9" s="32" t="s">
        <v>63</v>
      </c>
    </row>
    <row r="10" spans="1:3" ht="30.75" thickBot="1" x14ac:dyDescent="0.3">
      <c r="A10" s="30" t="s">
        <v>64</v>
      </c>
      <c r="B10" s="31">
        <v>50000</v>
      </c>
      <c r="C10" s="32" t="s">
        <v>63</v>
      </c>
    </row>
    <row r="11" spans="1:3" ht="150.75" thickBot="1" x14ac:dyDescent="0.3">
      <c r="A11" s="30" t="s">
        <v>65</v>
      </c>
      <c r="B11" s="31">
        <v>124220</v>
      </c>
      <c r="C11" s="32" t="s">
        <v>63</v>
      </c>
    </row>
    <row r="12" spans="1:3" ht="30.75" thickBot="1" x14ac:dyDescent="0.3">
      <c r="A12" s="30" t="s">
        <v>66</v>
      </c>
      <c r="B12" s="31">
        <v>50000</v>
      </c>
      <c r="C12" s="32" t="s">
        <v>63</v>
      </c>
    </row>
    <row r="13" spans="1:3" ht="30.75" thickBot="1" x14ac:dyDescent="0.3">
      <c r="A13" s="30" t="s">
        <v>67</v>
      </c>
      <c r="B13" s="31">
        <v>50000</v>
      </c>
      <c r="C13" s="32" t="s">
        <v>63</v>
      </c>
    </row>
    <row r="14" spans="1:3" ht="30.75" thickBot="1" x14ac:dyDescent="0.3">
      <c r="A14" s="30" t="s">
        <v>68</v>
      </c>
      <c r="B14" s="31">
        <v>100000</v>
      </c>
      <c r="C14" s="32" t="s">
        <v>63</v>
      </c>
    </row>
    <row r="15" spans="1:3" ht="30.75" thickBot="1" x14ac:dyDescent="0.3">
      <c r="A15" s="30" t="s">
        <v>69</v>
      </c>
      <c r="B15" s="31">
        <v>50000</v>
      </c>
      <c r="C15" s="32" t="s">
        <v>63</v>
      </c>
    </row>
    <row r="16" spans="1:3" ht="30.75" thickBot="1" x14ac:dyDescent="0.3">
      <c r="A16" s="30" t="s">
        <v>70</v>
      </c>
      <c r="B16" s="31">
        <v>50000</v>
      </c>
      <c r="C16" s="32" t="s">
        <v>63</v>
      </c>
    </row>
    <row r="17" spans="1:3" ht="75.75" thickBot="1" x14ac:dyDescent="0.3">
      <c r="A17" s="30" t="s">
        <v>71</v>
      </c>
      <c r="B17" s="31">
        <v>50000</v>
      </c>
      <c r="C17" s="32" t="s">
        <v>18</v>
      </c>
    </row>
    <row r="18" spans="1:3" ht="45.75" thickBot="1" x14ac:dyDescent="0.3">
      <c r="A18" s="30" t="s">
        <v>72</v>
      </c>
      <c r="B18" s="31">
        <v>50000</v>
      </c>
      <c r="C18" s="32" t="s">
        <v>18</v>
      </c>
    </row>
    <row r="19" spans="1:3" ht="45.75" thickBot="1" x14ac:dyDescent="0.3">
      <c r="A19" s="30" t="s">
        <v>73</v>
      </c>
      <c r="B19" s="31">
        <v>210000</v>
      </c>
      <c r="C19" s="32" t="s">
        <v>61</v>
      </c>
    </row>
    <row r="20" spans="1:3" ht="30.75" thickBot="1" x14ac:dyDescent="0.3">
      <c r="A20" s="30" t="s">
        <v>74</v>
      </c>
      <c r="B20" s="31">
        <v>70000</v>
      </c>
      <c r="C20" s="32" t="s">
        <v>75</v>
      </c>
    </row>
    <row r="21" spans="1:3" ht="90.75" thickBot="1" x14ac:dyDescent="0.3">
      <c r="A21" s="30" t="s">
        <v>76</v>
      </c>
      <c r="B21" s="31">
        <v>70000</v>
      </c>
      <c r="C21" s="32" t="s">
        <v>61</v>
      </c>
    </row>
    <row r="22" spans="1:3" ht="30.75" thickBot="1" x14ac:dyDescent="0.3">
      <c r="A22" s="30" t="s">
        <v>77</v>
      </c>
      <c r="B22" s="31">
        <v>300000</v>
      </c>
      <c r="C22" s="32" t="s">
        <v>78</v>
      </c>
    </row>
    <row r="23" spans="1:3" ht="75.75" thickBot="1" x14ac:dyDescent="0.3">
      <c r="A23" s="30" t="s">
        <v>79</v>
      </c>
      <c r="B23" s="31">
        <v>70000</v>
      </c>
      <c r="C23" s="32" t="s">
        <v>63</v>
      </c>
    </row>
    <row r="24" spans="1:3" ht="30.75" thickBot="1" x14ac:dyDescent="0.3">
      <c r="A24" s="30" t="s">
        <v>80</v>
      </c>
      <c r="B24" s="31">
        <v>30000</v>
      </c>
      <c r="C24" s="32" t="s">
        <v>18</v>
      </c>
    </row>
    <row r="25" spans="1:3" ht="60.75" thickBot="1" x14ac:dyDescent="0.3">
      <c r="A25" s="30" t="s">
        <v>81</v>
      </c>
      <c r="B25" s="31">
        <v>30000</v>
      </c>
      <c r="C25" s="32" t="s">
        <v>56</v>
      </c>
    </row>
    <row r="26" spans="1:3" ht="75.75" thickBot="1" x14ac:dyDescent="0.3">
      <c r="A26" s="30" t="s">
        <v>82</v>
      </c>
      <c r="B26" s="31">
        <v>10909</v>
      </c>
      <c r="C26" s="32" t="s">
        <v>56</v>
      </c>
    </row>
    <row r="27" spans="1:3" x14ac:dyDescent="0.25">
      <c r="A27" s="1"/>
      <c r="B27" s="12">
        <f>SUM(B5:B26)</f>
        <v>2312688</v>
      </c>
      <c r="C27" s="1"/>
    </row>
    <row r="31" spans="1:3" x14ac:dyDescent="0.25">
      <c r="A31" t="s">
        <v>22</v>
      </c>
      <c r="B31" t="s">
        <v>7</v>
      </c>
    </row>
    <row r="32" spans="1:3" x14ac:dyDescent="0.25">
      <c r="A32" t="s">
        <v>13</v>
      </c>
      <c r="B32" s="6">
        <f>+B5+B6+B25+B26</f>
        <v>390908</v>
      </c>
    </row>
    <row r="33" spans="1:2" x14ac:dyDescent="0.25">
      <c r="A33" t="s">
        <v>83</v>
      </c>
      <c r="B33" s="6">
        <f>+B7</f>
        <v>200000</v>
      </c>
    </row>
    <row r="34" spans="1:2" x14ac:dyDescent="0.25">
      <c r="A34" t="s">
        <v>84</v>
      </c>
      <c r="B34" s="6">
        <f>+B8+B19+B21</f>
        <v>630000</v>
      </c>
    </row>
    <row r="35" spans="1:2" x14ac:dyDescent="0.25">
      <c r="A35" t="s">
        <v>23</v>
      </c>
      <c r="B35" s="6">
        <f>SUM(B9:B16)+B23</f>
        <v>591780</v>
      </c>
    </row>
    <row r="36" spans="1:2" x14ac:dyDescent="0.25">
      <c r="A36" t="s">
        <v>12</v>
      </c>
      <c r="B36" s="6">
        <f>+B17+B18+B24</f>
        <v>130000</v>
      </c>
    </row>
    <row r="37" spans="1:2" x14ac:dyDescent="0.25">
      <c r="A37" t="s">
        <v>85</v>
      </c>
      <c r="B37" s="6">
        <f>+B23</f>
        <v>70000</v>
      </c>
    </row>
    <row r="38" spans="1:2" x14ac:dyDescent="0.25">
      <c r="A38" t="s">
        <v>86</v>
      </c>
      <c r="B38" s="27">
        <f>+B22</f>
        <v>300000</v>
      </c>
    </row>
    <row r="39" spans="1:2" x14ac:dyDescent="0.25">
      <c r="A39" t="s">
        <v>14</v>
      </c>
      <c r="B39" s="33">
        <f>SUM(B32:B38)</f>
        <v>2312688</v>
      </c>
    </row>
  </sheetData>
  <sortState xmlns:xlrd2="http://schemas.microsoft.com/office/spreadsheetml/2017/richdata2" ref="A5:C26">
    <sortCondition ref="C5:C26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40"/>
  <sheetViews>
    <sheetView topLeftCell="A21" workbookViewId="0">
      <selection activeCell="B30" sqref="B30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39" t="s">
        <v>24</v>
      </c>
      <c r="B1" s="39"/>
      <c r="C1" s="39"/>
    </row>
    <row r="2" spans="1:3" x14ac:dyDescent="0.25">
      <c r="A2" s="39" t="s">
        <v>19</v>
      </c>
      <c r="B2" s="39"/>
      <c r="C2" s="39"/>
    </row>
    <row r="4" spans="1:3" ht="15.75" thickBot="1" x14ac:dyDescent="0.3">
      <c r="A4" s="5" t="s">
        <v>6</v>
      </c>
      <c r="B4" s="5" t="s">
        <v>7</v>
      </c>
      <c r="C4" s="5" t="s">
        <v>8</v>
      </c>
    </row>
    <row r="5" spans="1:3" ht="45.75" thickBot="1" x14ac:dyDescent="0.3">
      <c r="A5" s="26" t="s">
        <v>87</v>
      </c>
      <c r="B5" s="28">
        <v>300000</v>
      </c>
      <c r="C5" s="29" t="s">
        <v>88</v>
      </c>
    </row>
    <row r="6" spans="1:3" ht="30.75" thickBot="1" x14ac:dyDescent="0.3">
      <c r="A6" s="30" t="s">
        <v>89</v>
      </c>
      <c r="B6" s="31">
        <v>150000</v>
      </c>
      <c r="C6" s="32" t="s">
        <v>90</v>
      </c>
    </row>
    <row r="7" spans="1:3" ht="45.75" thickBot="1" x14ac:dyDescent="0.3">
      <c r="A7" s="30" t="s">
        <v>91</v>
      </c>
      <c r="B7" s="31">
        <v>70000</v>
      </c>
      <c r="C7" s="32" t="s">
        <v>90</v>
      </c>
    </row>
    <row r="8" spans="1:3" ht="45.75" thickBot="1" x14ac:dyDescent="0.3">
      <c r="A8" s="30" t="s">
        <v>92</v>
      </c>
      <c r="B8" s="31">
        <v>10700</v>
      </c>
      <c r="C8" s="32" t="s">
        <v>90</v>
      </c>
    </row>
    <row r="9" spans="1:3" ht="45.75" thickBot="1" x14ac:dyDescent="0.3">
      <c r="A9" s="30" t="s">
        <v>93</v>
      </c>
      <c r="B9" s="31">
        <v>70000</v>
      </c>
      <c r="C9" s="32" t="s">
        <v>94</v>
      </c>
    </row>
    <row r="10" spans="1:3" ht="45.75" thickBot="1" x14ac:dyDescent="0.3">
      <c r="A10" s="30" t="s">
        <v>95</v>
      </c>
      <c r="B10" s="31">
        <v>100000</v>
      </c>
      <c r="C10" s="32" t="s">
        <v>96</v>
      </c>
    </row>
    <row r="11" spans="1:3" ht="75.75" thickBot="1" x14ac:dyDescent="0.3">
      <c r="A11" s="30" t="s">
        <v>97</v>
      </c>
      <c r="B11" s="31">
        <v>60000</v>
      </c>
      <c r="C11" s="32" t="s">
        <v>98</v>
      </c>
    </row>
    <row r="12" spans="1:3" ht="30.75" thickBot="1" x14ac:dyDescent="0.3">
      <c r="A12" s="30" t="s">
        <v>99</v>
      </c>
      <c r="B12" s="31">
        <v>50000</v>
      </c>
      <c r="C12" s="32" t="s">
        <v>98</v>
      </c>
    </row>
    <row r="13" spans="1:3" ht="30.75" thickBot="1" x14ac:dyDescent="0.3">
      <c r="A13" s="30" t="s">
        <v>100</v>
      </c>
      <c r="B13" s="31">
        <v>650000</v>
      </c>
      <c r="C13" s="32" t="s">
        <v>98</v>
      </c>
    </row>
    <row r="14" spans="1:3" ht="45.75" thickBot="1" x14ac:dyDescent="0.3">
      <c r="A14" s="30" t="s">
        <v>101</v>
      </c>
      <c r="B14" s="31">
        <v>50000</v>
      </c>
      <c r="C14" s="32" t="s">
        <v>102</v>
      </c>
    </row>
    <row r="15" spans="1:3" ht="75.75" thickBot="1" x14ac:dyDescent="0.3">
      <c r="A15" s="30" t="s">
        <v>103</v>
      </c>
      <c r="B15" s="31">
        <v>100000</v>
      </c>
      <c r="C15" s="32" t="s">
        <v>102</v>
      </c>
    </row>
    <row r="16" spans="1:3" ht="120.75" thickBot="1" x14ac:dyDescent="0.3">
      <c r="A16" s="30" t="s">
        <v>104</v>
      </c>
      <c r="B16" s="31">
        <v>90000</v>
      </c>
      <c r="C16" s="32" t="s">
        <v>105</v>
      </c>
    </row>
    <row r="17" spans="1:3" ht="45.75" thickBot="1" x14ac:dyDescent="0.3">
      <c r="A17" s="30" t="s">
        <v>106</v>
      </c>
      <c r="B17" s="31">
        <v>25000</v>
      </c>
      <c r="C17" s="32" t="s">
        <v>107</v>
      </c>
    </row>
    <row r="18" spans="1:3" ht="30.75" thickBot="1" x14ac:dyDescent="0.3">
      <c r="A18" s="30" t="s">
        <v>108</v>
      </c>
      <c r="B18" s="31">
        <v>200000</v>
      </c>
      <c r="C18" s="32" t="s">
        <v>109</v>
      </c>
    </row>
    <row r="19" spans="1:3" ht="45.75" thickBot="1" x14ac:dyDescent="0.3">
      <c r="A19" s="30" t="s">
        <v>110</v>
      </c>
      <c r="B19" s="31">
        <v>272727</v>
      </c>
      <c r="C19" s="32" t="s">
        <v>88</v>
      </c>
    </row>
    <row r="20" spans="1:3" ht="30.75" thickBot="1" x14ac:dyDescent="0.3">
      <c r="A20" s="30" t="s">
        <v>111</v>
      </c>
      <c r="B20" s="31">
        <v>300000</v>
      </c>
      <c r="C20" s="32" t="s">
        <v>102</v>
      </c>
    </row>
    <row r="21" spans="1:3" ht="45.75" thickBot="1" x14ac:dyDescent="0.3">
      <c r="A21" s="30" t="s">
        <v>112</v>
      </c>
      <c r="B21" s="31">
        <v>120000</v>
      </c>
      <c r="C21" s="32" t="s">
        <v>113</v>
      </c>
    </row>
    <row r="22" spans="1:3" ht="90.75" thickBot="1" x14ac:dyDescent="0.3">
      <c r="A22" s="30" t="s">
        <v>114</v>
      </c>
      <c r="B22" s="31">
        <v>200000</v>
      </c>
      <c r="C22" s="32" t="s">
        <v>105</v>
      </c>
    </row>
    <row r="23" spans="1:3" ht="60.75" thickBot="1" x14ac:dyDescent="0.3">
      <c r="A23" s="30" t="s">
        <v>115</v>
      </c>
      <c r="B23" s="31">
        <v>54300</v>
      </c>
      <c r="C23" s="32" t="s">
        <v>94</v>
      </c>
    </row>
    <row r="24" spans="1:3" x14ac:dyDescent="0.25">
      <c r="A24" s="3"/>
      <c r="B24" s="4">
        <f>SUM(B5:B23)</f>
        <v>2872727</v>
      </c>
      <c r="C24" s="3"/>
    </row>
    <row r="27" spans="1:3" x14ac:dyDescent="0.25">
      <c r="A27" t="s">
        <v>9</v>
      </c>
    </row>
    <row r="29" spans="1:3" x14ac:dyDescent="0.25">
      <c r="A29" t="s">
        <v>10</v>
      </c>
      <c r="B29" t="s">
        <v>11</v>
      </c>
    </row>
    <row r="30" spans="1:3" x14ac:dyDescent="0.25">
      <c r="A30" t="s">
        <v>13</v>
      </c>
      <c r="B30" s="34">
        <f>+B5+B19</f>
        <v>572727</v>
      </c>
    </row>
    <row r="31" spans="1:3" x14ac:dyDescent="0.25">
      <c r="A31" t="s">
        <v>12</v>
      </c>
      <c r="B31" s="34">
        <f>+B6+B7+B8</f>
        <v>230700</v>
      </c>
    </row>
    <row r="32" spans="1:3" x14ac:dyDescent="0.25">
      <c r="A32" t="s">
        <v>23</v>
      </c>
      <c r="B32" s="34">
        <f>+B9+B23</f>
        <v>124300</v>
      </c>
    </row>
    <row r="33" spans="1:2" x14ac:dyDescent="0.25">
      <c r="A33" t="s">
        <v>116</v>
      </c>
      <c r="B33" s="34">
        <f>+B10</f>
        <v>100000</v>
      </c>
    </row>
    <row r="34" spans="1:2" x14ac:dyDescent="0.25">
      <c r="A34" t="s">
        <v>117</v>
      </c>
      <c r="B34" s="34">
        <f>+B11+B12+B13</f>
        <v>760000</v>
      </c>
    </row>
    <row r="35" spans="1:2" x14ac:dyDescent="0.25">
      <c r="A35" t="s">
        <v>118</v>
      </c>
      <c r="B35" s="34">
        <f>+B14+B15+B20</f>
        <v>450000</v>
      </c>
    </row>
    <row r="36" spans="1:2" x14ac:dyDescent="0.25">
      <c r="A36" t="s">
        <v>119</v>
      </c>
      <c r="B36" s="34">
        <f>+B16+B22</f>
        <v>290000</v>
      </c>
    </row>
    <row r="37" spans="1:2" x14ac:dyDescent="0.25">
      <c r="A37" t="s">
        <v>120</v>
      </c>
      <c r="B37" s="34">
        <f>+B17</f>
        <v>25000</v>
      </c>
    </row>
    <row r="38" spans="1:2" x14ac:dyDescent="0.25">
      <c r="A38" t="s">
        <v>121</v>
      </c>
      <c r="B38" s="34">
        <f>+B18</f>
        <v>200000</v>
      </c>
    </row>
    <row r="39" spans="1:2" x14ac:dyDescent="0.25">
      <c r="A39" t="s">
        <v>122</v>
      </c>
      <c r="B39" s="34">
        <f>+B21</f>
        <v>120000</v>
      </c>
    </row>
    <row r="40" spans="1:2" x14ac:dyDescent="0.25">
      <c r="B40" s="33">
        <f>SUM(B30:B39)</f>
        <v>2872727</v>
      </c>
    </row>
  </sheetData>
  <sortState xmlns:xlrd2="http://schemas.microsoft.com/office/spreadsheetml/2017/richdata2" ref="A5:C24">
    <sortCondition ref="C5:C24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2020-04-07T12:15:01Z</dcterms:modified>
</cp:coreProperties>
</file>